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activeTab="0"/>
  </bookViews>
  <sheets>
    <sheet name="BCDKT_1" sheetId="1" r:id="rId1"/>
    <sheet name="KQKD - Phan 1_2" sheetId="2" r:id="rId2"/>
    <sheet name="LCTT(Tr5-6)" sheetId="3" r:id="rId3"/>
    <sheet name="Thuyet minhTr7-10" sheetId="4" r:id="rId4"/>
    <sheet name="Thuyet minh tiep 11,12" sheetId="5" r:id="rId5"/>
    <sheet name="Thuyet minh tiepTr13,14" sheetId="6" r:id="rId6"/>
    <sheet name="TM Tr15-18" sheetId="7" r:id="rId7"/>
  </sheets>
  <definedNames>
    <definedName name="_xlnm.Print_Area" localSheetId="0">'BCDKT_1'!$A$1:$E$131</definedName>
    <definedName name="_xlnm.Print_Area" localSheetId="3">'Thuyet minhTr7-10'!$A$1:$I$474</definedName>
    <definedName name="_xlnm.Print_Titles" localSheetId="1">'KQKD - Phan 1_2'!$7:$7</definedName>
  </definedNames>
  <calcPr fullCalcOnLoad="1"/>
</workbook>
</file>

<file path=xl/sharedStrings.xml><?xml version="1.0" encoding="utf-8"?>
<sst xmlns="http://schemas.openxmlformats.org/spreadsheetml/2006/main" count="1072" uniqueCount="692">
  <si>
    <t xml:space="preserve"> - Tăng trong kỳ</t>
  </si>
  <si>
    <t>10. Vèn chñ së h÷u</t>
  </si>
  <si>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</si>
  <si>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</si>
  <si>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</si>
  <si>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</si>
  <si>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</si>
  <si>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</si>
  <si>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</si>
  <si>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 xml:space="preserve"> - Sè l­îng cæ phiÕu ®­îc mua l¹i</t>
  </si>
  <si>
    <t>Đơn vị tính: đồng</t>
  </si>
  <si>
    <t>TT</t>
  </si>
  <si>
    <t>Chỉ tiêu</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</si>
  <si>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</si>
  <si>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</si>
  <si>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</si>
  <si>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</si>
  <si>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</si>
  <si>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</si>
  <si>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</si>
  <si>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</si>
  <si>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</si>
  <si>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</si>
  <si>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</si>
  <si>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</si>
  <si>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</si>
  <si>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từ hoạt động tài chính</t>
  </si>
  <si>
    <t>Tiền chi trả nợ gốc vay</t>
  </si>
  <si>
    <t>Tiền chi trả nợ thuê tài chính</t>
  </si>
  <si>
    <t>Cổ tức, lợi nhuận đã trả cho chủ sở hữu</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</si>
  <si>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</si>
  <si>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</si>
  <si>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</si>
  <si>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</si>
  <si>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</si>
  <si>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</si>
  <si>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</si>
  <si>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Tiền chi để mua sắm, xây dựng TSCĐ và các TS dài hạn khác</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</si>
  <si>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</si>
  <si>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</si>
  <si>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</si>
  <si>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</si>
  <si>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</si>
  <si>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</si>
  <si>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</si>
  <si>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</si>
  <si>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</si>
  <si>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</si>
  <si>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</si>
  <si>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</si>
  <si>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</si>
  <si>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</si>
  <si>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</si>
  <si>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</si>
  <si>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</si>
  <si>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</si>
  <si>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</si>
  <si>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</si>
  <si>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</si>
  <si>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</si>
  <si>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</si>
  <si>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</si>
  <si>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</si>
  <si>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</si>
  <si>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</si>
  <si>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</si>
  <si>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</si>
  <si>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</si>
  <si>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</si>
  <si>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</si>
  <si>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</si>
  <si>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</si>
  <si>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</si>
  <si>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</si>
  <si>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</si>
  <si>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</si>
  <si>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</si>
  <si>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</si>
  <si>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</si>
  <si>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</si>
  <si>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</si>
  <si>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</si>
  <si>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</si>
  <si>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</si>
  <si>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</si>
  <si>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</si>
  <si>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</si>
  <si>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</si>
  <si>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</si>
  <si>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</si>
  <si>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</si>
  <si>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</si>
  <si>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</si>
  <si>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</si>
  <si>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</si>
  <si>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</si>
  <si>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</si>
  <si>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</si>
  <si>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</si>
  <si>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</si>
  <si>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</si>
  <si>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</si>
  <si>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</si>
  <si>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</si>
  <si>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</si>
  <si>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</si>
  <si>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</si>
  <si>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</si>
  <si>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</si>
  <si>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</si>
  <si>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</si>
  <si>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</si>
  <si>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</si>
  <si>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</si>
  <si>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</si>
  <si>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</si>
  <si>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</si>
  <si>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</si>
  <si>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</si>
  <si>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</si>
  <si>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</si>
  <si>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</si>
  <si>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</si>
  <si>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</si>
  <si>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</si>
  <si>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</si>
  <si>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</si>
  <si>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</si>
  <si>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 Quü hç trî vµ s¾p xÕp cæ phÇn ho¸ DNNN</t>
  </si>
  <si>
    <t xml:space="preserve"> - </t>
  </si>
  <si>
    <t>Sè ®Çu kú</t>
  </si>
  <si>
    <t>Vèn kh¸c cña chñ së h÷u</t>
  </si>
  <si>
    <t xml:space="preserve"> - T¨ng trong n¨m </t>
  </si>
  <si>
    <t xml:space="preserve">   Lîi nhuËn sau thuÕ</t>
  </si>
  <si>
    <t xml:space="preserve"> - Gi¶m trong n¨m</t>
  </si>
  <si>
    <t xml:space="preserve">  Ph©n phèi lîi nhuËn </t>
  </si>
  <si>
    <t xml:space="preserve">   TrÝch lËp c¸c quü</t>
  </si>
  <si>
    <t xml:space="preserve">  Chia cæ tøc :</t>
  </si>
  <si>
    <t>Tài sản</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</si>
  <si>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</si>
  <si>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</si>
  <si>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</si>
  <si>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</si>
  <si>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</si>
  <si>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</si>
  <si>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</si>
  <si>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</si>
  <si>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</si>
  <si>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</si>
  <si>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</si>
  <si>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</si>
  <si>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</si>
  <si>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</si>
  <si>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</si>
  <si>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</si>
  <si>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</si>
  <si>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</si>
  <si>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</si>
  <si>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</si>
  <si>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</si>
  <si>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</si>
  <si>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</si>
  <si>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</si>
  <si>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</si>
  <si>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</si>
  <si>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</si>
  <si>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</si>
  <si>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</si>
  <si>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</si>
  <si>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</si>
  <si>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</si>
  <si>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</si>
  <si>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</si>
  <si>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</si>
  <si>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</si>
  <si>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</si>
  <si>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</si>
  <si>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</si>
  <si>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</si>
  <si>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</si>
  <si>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</si>
  <si>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</si>
  <si>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</si>
  <si>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</si>
  <si>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</si>
  <si>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</si>
  <si>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</si>
  <si>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</si>
  <si>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</si>
  <si>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</si>
  <si>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</si>
  <si>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</si>
  <si>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</si>
  <si>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</si>
  <si>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</si>
  <si>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</si>
  <si>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</si>
  <si>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</si>
  <si>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</si>
  <si>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</si>
  <si>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</si>
  <si>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</si>
  <si>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</si>
  <si>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</si>
  <si>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</si>
  <si>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</si>
  <si>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</si>
  <si>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</si>
  <si>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</si>
  <si>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</si>
  <si>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</si>
  <si>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</si>
  <si>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</si>
  <si>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</si>
  <si>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</si>
  <si>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</si>
  <si>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</si>
  <si>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</si>
  <si>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</si>
  <si>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</si>
  <si>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</si>
  <si>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</si>
  <si>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Ngô Xuân Hồng</t>
  </si>
  <si>
    <t>1. Doanh thu bán hàng và cung cấp dịch vụ</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</si>
  <si>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</si>
  <si>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</si>
  <si>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</si>
  <si>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</si>
  <si>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</si>
  <si>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</si>
  <si>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</si>
  <si>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</si>
  <si>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</si>
  <si>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</si>
  <si>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</si>
  <si>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Tổng giám đốc</t>
  </si>
  <si>
    <t>I- Đặc điểm hoạt động của doanh nghiệp:</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</si>
  <si>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</si>
  <si>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</si>
  <si>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</si>
  <si>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</si>
  <si>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</si>
  <si>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</si>
  <si>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</si>
  <si>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</si>
  <si>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</si>
  <si>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</si>
  <si>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</si>
  <si>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</si>
  <si>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</si>
  <si>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</si>
  <si>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</si>
  <si>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</si>
  <si>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</si>
  <si>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</si>
  <si>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</si>
  <si>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</si>
  <si>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</si>
  <si>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</si>
  <si>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</si>
  <si>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</si>
  <si>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</si>
  <si>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</si>
  <si>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</si>
  <si>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</si>
  <si>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</si>
  <si>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</si>
  <si>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</si>
  <si>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</si>
  <si>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</si>
  <si>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</si>
  <si>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</si>
  <si>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</si>
  <si>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</si>
  <si>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</si>
  <si>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</si>
  <si>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</si>
  <si>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</si>
  <si>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</si>
  <si>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</si>
  <si>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</si>
  <si>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</si>
  <si>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</si>
  <si>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</si>
  <si>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</si>
  <si>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</si>
  <si>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</si>
  <si>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</si>
  <si>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</si>
  <si>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</si>
  <si>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</si>
  <si>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</si>
  <si>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</si>
  <si>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</si>
  <si>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</si>
  <si>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</si>
  <si>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</si>
  <si>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</si>
  <si>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</si>
  <si>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</si>
  <si>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</si>
  <si>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</si>
  <si>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</si>
  <si>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</si>
  <si>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</si>
  <si>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</si>
  <si>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</si>
  <si>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</si>
  <si>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</si>
  <si>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</si>
  <si>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</si>
  <si>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</si>
  <si>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</si>
  <si>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</si>
  <si>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</si>
  <si>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</si>
  <si>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</si>
  <si>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</si>
  <si>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</si>
  <si>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</si>
  <si>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</si>
  <si>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</si>
  <si>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</si>
  <si>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</si>
  <si>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</si>
  <si>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</si>
  <si>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</si>
  <si>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</si>
  <si>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</si>
  <si>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</si>
  <si>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</si>
  <si>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</si>
  <si>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</si>
  <si>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</si>
  <si>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</si>
  <si>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</si>
  <si>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</si>
  <si>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</si>
  <si>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</si>
  <si>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</si>
  <si>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</si>
  <si>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</si>
  <si>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</si>
  <si>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</si>
  <si>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</si>
  <si>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</si>
  <si>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</si>
  <si>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</si>
  <si>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</si>
  <si>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</si>
  <si>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</si>
  <si>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</si>
  <si>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</si>
  <si>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</si>
  <si>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</si>
  <si>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</si>
  <si>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</si>
  <si>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</si>
  <si>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</si>
  <si>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12. Các khoản đầu tư tài chính ngắn hạn, dài hạn</t>
  </si>
  <si>
    <t>13. Chi phí trả trước dài hạn</t>
  </si>
  <si>
    <t xml:space="preserve"> - Đã kết chuyển vào CPSXKD trong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</si>
  <si>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</si>
  <si>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</si>
  <si>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</si>
  <si>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</si>
  <si>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</si>
  <si>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</si>
  <si>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</si>
  <si>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</si>
  <si>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</si>
  <si>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</si>
  <si>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</si>
  <si>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</si>
  <si>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</si>
  <si>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</si>
  <si>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Tiền đất, tiền thuê đất</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</si>
  <si>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</si>
  <si>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</si>
  <si>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</si>
  <si>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</si>
  <si>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</si>
  <si>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</si>
  <si>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</si>
  <si>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</si>
  <si>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</si>
  <si>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</si>
  <si>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</si>
  <si>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</si>
  <si>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</si>
  <si>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</si>
  <si>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</si>
  <si>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</si>
  <si>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</si>
  <si>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</si>
  <si>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</si>
  <si>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</si>
  <si>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</si>
  <si>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</si>
  <si>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</si>
  <si>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</si>
  <si>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</si>
  <si>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</si>
  <si>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</si>
  <si>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</si>
  <si>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</si>
  <si>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</si>
  <si>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</si>
  <si>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</si>
  <si>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</si>
  <si>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</si>
  <si>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</si>
  <si>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</si>
  <si>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</si>
  <si>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</si>
  <si>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</si>
  <si>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</si>
  <si>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</si>
  <si>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</si>
  <si>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ok</t>
  </si>
  <si>
    <t>Tổng cộng</t>
  </si>
  <si>
    <t xml:space="preserve">   Người lập biểu                                     Kế toán trưởng</t>
  </si>
  <si>
    <t>Nhà cửa</t>
  </si>
  <si>
    <t>Máy móc thiết bị</t>
  </si>
  <si>
    <t>Phương tiện vận tải truyền dẫn</t>
  </si>
  <si>
    <t>Thiết bị dụng cụ quản lý</t>
  </si>
  <si>
    <t>TSCĐ khác</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</si>
  <si>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</si>
  <si>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</si>
  <si>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</si>
  <si>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</si>
  <si>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</si>
  <si>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</si>
  <si>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</si>
  <si>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</si>
  <si>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</si>
  <si>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</si>
  <si>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</si>
  <si>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</si>
  <si>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</si>
  <si>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</si>
  <si>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</si>
  <si>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</si>
  <si>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</si>
  <si>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</si>
  <si>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</si>
  <si>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</si>
  <si>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</si>
  <si>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</si>
  <si>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</si>
  <si>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</si>
  <si>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</si>
  <si>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</si>
  <si>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</si>
  <si>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</si>
  <si>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</si>
  <si>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</si>
  <si>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</si>
  <si>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</si>
  <si>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Lỗ phát sinh khi bán ngoại tệ</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</si>
  <si>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</si>
  <si>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</si>
  <si>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</si>
  <si>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</si>
  <si>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</si>
  <si>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</si>
  <si>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</si>
  <si>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7. Tăng, giảm tài sản cố định hữu hình:</t>
  </si>
  <si>
    <t>Nguyên giá¸ TSCĐ hữu hình</t>
  </si>
  <si>
    <t>Số dư đầu năm:</t>
  </si>
  <si>
    <t>Nhãn hiệu hàng hóa</t>
  </si>
  <si>
    <t xml:space="preserve"> - BHYT, BHXH,BHTN</t>
  </si>
  <si>
    <t>2. Các khoản giảm trừ doanh thu</t>
  </si>
  <si>
    <t>14.Phần lãi/lỗ trong Công ty liên kết</t>
  </si>
  <si>
    <t>15. Tổng lợi nhuận trước thuế (50=30+40+45)</t>
  </si>
  <si>
    <t>16.Chi phí thuế thu nhập doanh nghiệp hiện hành</t>
  </si>
  <si>
    <t>17.Chi phí thuế thu nhập doanh nghiệp hoãn lại</t>
  </si>
  <si>
    <t>19.Lợi ích cổ đông thiểu số</t>
  </si>
  <si>
    <t xml:space="preserve">20.Lợi nhuận sau thuế của cổ đông Công ty mẹ (62=60-61) </t>
  </si>
  <si>
    <t>21.Lãi cơ bản trên cổ phiếu</t>
  </si>
  <si>
    <t>1.</t>
  </si>
  <si>
    <t>2.</t>
  </si>
  <si>
    <t>Gi¶m kh¸c</t>
  </si>
  <si>
    <t>TrÝch c¸c quü vµ quü kh¸c</t>
  </si>
  <si>
    <t>Phưong tiện vận tải truyền dẫn</t>
  </si>
  <si>
    <t xml:space="preserve"> - Nhận Công ty con</t>
  </si>
  <si>
    <t xml:space="preserve"> + Tạm ứng, kí quĩ </t>
  </si>
  <si>
    <t>- Lợi ích cổ đông thiểu số</t>
  </si>
  <si>
    <t>24.1 Doanh thu bán hàng và cung cấp dịch vụ</t>
  </si>
  <si>
    <t>Tên giao dịch: Transport and Chartering Corporation</t>
  </si>
  <si>
    <t>Tên viết tắt: VIETFRACHT</t>
  </si>
  <si>
    <t>Trụ sở chính của Công ty tại số 74 Nguyễn Du, Hai Bà Trưng, Hà Nội</t>
  </si>
  <si>
    <t>STT</t>
  </si>
  <si>
    <t>Tên cổ đông</t>
  </si>
  <si>
    <t>Tỷ lệ sở hữu</t>
  </si>
  <si>
    <t>Số cổ phần</t>
  </si>
  <si>
    <t>Vốn nhà nước</t>
  </si>
  <si>
    <t>Các cổ đồng khác</t>
  </si>
  <si>
    <t>Chi nhánh Công ty Cổ phần vận tải và thuê tàu thành phố Hồ Chí Minh</t>
  </si>
  <si>
    <t>Các Chi nhánh:</t>
  </si>
  <si>
    <t>Chi nhánh Công ty Cổ phần vận tải và thuê tàu thành phố Hải Phòng</t>
  </si>
  <si>
    <t>Các Công ty con:</t>
  </si>
  <si>
    <t>Công ty Cổ phần vận tải và thuê tàu Đà Nẵng (Vietfracht Đà Nẵng)</t>
  </si>
  <si>
    <t>Công ty TNHH vận tải quốc tế Hankyu-Hanshin Việt Nam</t>
  </si>
  <si>
    <t>Công ty Cổ phần kho vận Vietfracht Hưng Yên</t>
  </si>
  <si>
    <t>Các Công ty liên kết, liên doanh:</t>
  </si>
  <si>
    <t>Công ty Liên doanh Dimerco - Vietfracht</t>
  </si>
  <si>
    <t>Công ty vận tải biển thế kỷ Nol/CSS - Singapore</t>
  </si>
  <si>
    <t>Công ty TNHH Heung-A Shipping Việt Nam</t>
  </si>
  <si>
    <t>Công ty Cổ phần Unithai Logistics Việt Nam</t>
  </si>
  <si>
    <t>Công ty Cổ phần in Viễn Đông</t>
  </si>
  <si>
    <r>
      <t>1- Hình thức sở hữu vốn:</t>
    </r>
    <r>
      <rPr>
        <sz val="13"/>
        <rFont val="Times New Roman"/>
        <family val="1"/>
      </rPr>
      <t xml:space="preserve"> </t>
    </r>
  </si>
  <si>
    <t>17. Nguồn vốn chủ sở hữu</t>
  </si>
  <si>
    <t>Đầu tư vào Công ty liên kết, liên doanh</t>
  </si>
  <si>
    <t>1. Đầu tư vào Công ty liên kết, liên doanh</t>
  </si>
  <si>
    <t>2. Đầu tư dài hạn khác</t>
  </si>
  <si>
    <t>3. Dự phòng giảm giá đầu tư tài chính dài hạn (*)</t>
  </si>
  <si>
    <t xml:space="preserve"> - Phải trả cán bộ CNV công ty nhà nước</t>
  </si>
  <si>
    <t>ngày 22/09/2006 của Bộ Giao thông vận tải.</t>
  </si>
  <si>
    <t xml:space="preserve">Công ty Cổ phần vận tải và thuê tàu được cổ phần hóa từ Công ty Vận tải và thuê tàu ( Công ty 100% vốn </t>
  </si>
  <si>
    <t xml:space="preserve">Nhà nước) theo Quyết định số 963/QĐ-BGTVT ngày 27/04/2006 và Quyết định số 1944/QĐ-BGTVT </t>
  </si>
  <si>
    <t xml:space="preserve">Vốn điều lệ theo giấy chứng nhận Đăng ký kinh doanh và đăng ký thuế số 0100105937 do Sở Kế hoạch </t>
  </si>
  <si>
    <t>thành 15.000.000 cổ phần, mệnh giá mỗi cổ phần là 10.000 đồng. Cổ đông sáng lập bao gồm:</t>
  </si>
  <si>
    <t>TỔNG CỘNG NGUỒN VỐN</t>
  </si>
  <si>
    <t xml:space="preserve">Công ty TNHH Heung-A Shipping VN </t>
  </si>
  <si>
    <t xml:space="preserve">Công ty CP Unithai Logistics VN </t>
  </si>
  <si>
    <t>VII Những thông tin khác:</t>
  </si>
  <si>
    <t>2. Thông tin so sánh.</t>
  </si>
  <si>
    <t>Chi nhánh Công ty Cổ phần vận tải và thuê tàu thành phố Quảng Ninh</t>
  </si>
  <si>
    <t>Công ty: Công ty Cổ phần vận tải và thuê tàu</t>
  </si>
  <si>
    <r>
      <t>Địa chỉ:</t>
    </r>
    <r>
      <rPr>
        <sz val="12"/>
        <rFont val="Times New Roman"/>
        <family val="1"/>
      </rPr>
      <t xml:space="preserve"> 74 Nguyễn Du, Hà Nội</t>
    </r>
  </si>
  <si>
    <r>
      <t>Tel:</t>
    </r>
    <r>
      <rPr>
        <sz val="12"/>
        <rFont val="Times New Roman"/>
        <family val="1"/>
      </rPr>
      <t xml:space="preserve"> 043.8228915, </t>
    </r>
    <r>
      <rPr>
        <b/>
        <sz val="12"/>
        <rFont val="Times New Roman"/>
        <family val="1"/>
      </rPr>
      <t>Fax:</t>
    </r>
    <r>
      <rPr>
        <sz val="12"/>
        <rFont val="Times New Roman"/>
        <family val="1"/>
      </rPr>
      <t xml:space="preserve"> 043.9423679</t>
    </r>
  </si>
  <si>
    <t>DN-BẢNG CÂN ĐỐI KẾ TOÁN HỢP NHẤT</t>
  </si>
  <si>
    <r>
      <t xml:space="preserve">Địa chỉ: </t>
    </r>
    <r>
      <rPr>
        <sz val="12"/>
        <rFont val="Times New Roman"/>
        <family val="1"/>
      </rPr>
      <t>74 Nguyễn Du, Hà Nội</t>
    </r>
  </si>
  <si>
    <r>
      <t xml:space="preserve">CÔNG TY: </t>
    </r>
    <r>
      <rPr>
        <sz val="11"/>
        <rFont val="Times New Roman"/>
        <family val="1"/>
      </rPr>
      <t>Công ty Cổ phần vận tải và thuê tàu</t>
    </r>
  </si>
  <si>
    <t>DN - BẢN THUYẾT MINH BÁO CÁO TÀI CHÍNH HỢP NHẤT</t>
  </si>
  <si>
    <t>Mẫu số B09a -DN</t>
  </si>
  <si>
    <t>Báo cáo tài chính hợp nhất</t>
  </si>
  <si>
    <r>
      <t>Địa chỉ</t>
    </r>
    <r>
      <rPr>
        <sz val="12"/>
        <rFont val="Times New Roman"/>
        <family val="1"/>
      </rPr>
      <t>: 74 Nguyễn Du, Hà Nội</t>
    </r>
  </si>
  <si>
    <r>
      <t>Tel:</t>
    </r>
    <r>
      <rPr>
        <sz val="12"/>
        <rFont val="Times New Roman"/>
        <family val="1"/>
      </rPr>
      <t xml:space="preserve"> 043.8228915, </t>
    </r>
    <r>
      <rPr>
        <b/>
        <sz val="12"/>
        <rFont val="Times New Roman"/>
        <family val="1"/>
      </rPr>
      <t>Fax</t>
    </r>
    <r>
      <rPr>
        <sz val="12"/>
        <rFont val="Times New Roman"/>
        <family val="1"/>
      </rPr>
      <t>: 043.9423679</t>
    </r>
  </si>
  <si>
    <t xml:space="preserve">Công ty TNHH vận tải quốc tế Hankyu- Hanshin VN </t>
  </si>
  <si>
    <t>Số dư đến 31/12/2010</t>
  </si>
  <si>
    <t xml:space="preserve">                                YEN</t>
  </si>
  <si>
    <t xml:space="preserve">                                SGD</t>
  </si>
  <si>
    <r>
      <t xml:space="preserve">3. Những thông tin khác: </t>
    </r>
    <r>
      <rPr>
        <sz val="12"/>
        <rFont val="Times New Roman"/>
        <family val="1"/>
      </rPr>
      <t xml:space="preserve">
</t>
    </r>
  </si>
  <si>
    <t>ThÆng d­
vèn cæ phÇn</t>
  </si>
  <si>
    <t xml:space="preserve"> - Chi phí tài chính khác</t>
  </si>
  <si>
    <t xml:space="preserve"> T¨ng kh¸c</t>
  </si>
  <si>
    <t>ChuyÓn C«ng ty con</t>
  </si>
  <si>
    <t xml:space="preserve">Công ty LD TNHH Dimerco Vietfracht </t>
  </si>
  <si>
    <t xml:space="preserve">Công ty CP in Viễn Đông </t>
  </si>
  <si>
    <t>Công ty Cổ phần vận tải Tân Cảng - Asaco</t>
  </si>
  <si>
    <t>Công ty CP vận tải Tân Cảng - Asaco</t>
  </si>
  <si>
    <t>Công ty LD Vận tải biển thế kỷ Nol/CSS - Singapore (1)</t>
  </si>
  <si>
    <t>Công ty CP Dịch vụ và cơ khí sửa chữa Meres (2)</t>
  </si>
  <si>
    <t>(1) Đến ngày 28/12/2010, Bộ Kế hoạch và Đầu tư Thành phố Hà Nội đã ban hành Quyết định số 2254/QĐ-BKH về việc chấm dứt hoạt động Công ty Liên doanh Nol/CSS - Singapore. Số lãi/lỗ từ khoản đầu tư vào liên doanh này chưa được xác định chi tiết cho từng bên.</t>
  </si>
  <si>
    <t>(2) Đến ngày 07/05/2005, Công ty Meres đã có Quyết định giải thể, theo Báo cáo của Ban thanh lý, số lỗ luỹ kế của Công ty này tại ngày 31/03/2006 là 676.537.582 đồng. Công ty đã  thực hiện trích lập dự phòng cho khoản đầu tư liên kết này với số tiền 414.630.000 đồng.</t>
  </si>
  <si>
    <r>
      <t>Công ty</t>
    </r>
    <r>
      <rPr>
        <sz val="12"/>
        <rFont val="Times New Roman"/>
        <family val="1"/>
      </rPr>
      <t>: Công ty Cổ phần vận tải và thuê tàu</t>
    </r>
  </si>
  <si>
    <r>
      <t>Tel</t>
    </r>
    <r>
      <rPr>
        <sz val="12"/>
        <rFont val="Times New Roman"/>
        <family val="1"/>
      </rPr>
      <t xml:space="preserve">: 043.8228915, </t>
    </r>
    <r>
      <rPr>
        <b/>
        <sz val="12"/>
        <rFont val="Times New Roman"/>
        <family val="1"/>
      </rPr>
      <t>Fax</t>
    </r>
    <r>
      <rPr>
        <sz val="12"/>
        <rFont val="Times New Roman"/>
        <family val="1"/>
      </rPr>
      <t>: 043.9423679</t>
    </r>
  </si>
  <si>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</si>
  <si>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</si>
  <si>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</si>
  <si>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</si>
  <si>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Tiền thu từ phát hành cổ phiếu, nhận vốn góp của chủ sở hữu</t>
  </si>
  <si>
    <t>Tiền vay ngắn hạn, dài hạn nhận được</t>
  </si>
  <si>
    <t>Lưu chuyển tiền thuần trong kỳ (50 = 20+30+40)</t>
  </si>
  <si>
    <t>Tiền và tương đương tiền cuối kỳ (70 = 50+60+61)</t>
  </si>
  <si>
    <t>Tiền chi trả vốn góp cho các chủ sở hữu, mua lại cổ phiếu của chủ doanh nghiệp đã phát hành</t>
  </si>
  <si>
    <t xml:space="preserve"> - Mua trong kỳ</t>
  </si>
  <si>
    <t xml:space="preserve"> - Khấu hao trong kỳ</t>
  </si>
  <si>
    <t>Mã
 chỉ tiêu</t>
  </si>
  <si>
    <t xml:space="preserve"> - Lãi ¸ lỗ chênh lệch tỷ giá đã thưc hiện</t>
  </si>
  <si>
    <t xml:space="preserve">               - Chi phí lãi vay</t>
  </si>
  <si>
    <t xml:space="preserve">               - Lỗ Chênh lệch tỷ giá</t>
  </si>
  <si>
    <t>DN- BÁO CÁO KẾT QUẢ HOẠT ĐỘNG KINH DOANH HỢP NHẤT</t>
  </si>
  <si>
    <t xml:space="preserve">  Gi¶m kh¸c:</t>
  </si>
  <si>
    <t xml:space="preserve">* MÖnh gi¸ cæ phiÕu ®ang l­u hµnh… </t>
  </si>
  <si>
    <t>10.8 Thu nhËp vµ chi phÝ, l·i hoÆc lç ®­îc h¹ch to¸n trùc tiÕp vµo Vèn CSH theo qui ®Þnh cña c¸c chuÈn mùc kÕ to¸n cô thÓ</t>
  </si>
  <si>
    <t>1.Giao dịch với các bên liên quan</t>
  </si>
  <si>
    <t>Các giao dịch bán</t>
  </si>
  <si>
    <t>Công ty CP vận tải và thuê tàu Đà Nẵng</t>
  </si>
  <si>
    <t>Công ty TNHH Vận tải QT Hankyu-Hanshin VN</t>
  </si>
  <si>
    <t>Công ty CP Logistics tương lai Việt Nam</t>
  </si>
  <si>
    <t>Công ty CP Tân Cảng VF</t>
  </si>
  <si>
    <t>Công ty LD TNHH Dimerco Vietfracht</t>
  </si>
  <si>
    <t>Các giao dịch mua</t>
  </si>
  <si>
    <t>Công ty Cổ phần Tân Cảng VF</t>
  </si>
  <si>
    <t>Số dư với các bên liên quan</t>
  </si>
  <si>
    <t>Các khoản phải trả</t>
  </si>
  <si>
    <t>Các khoản phải thu</t>
  </si>
  <si>
    <t xml:space="preserve">28. Thuế thu nhập doanh nghiệp phải nộp và lợi nhuận  </t>
  </si>
  <si>
    <t>27.1 Thu nhập khác</t>
  </si>
  <si>
    <t>Thanh lý, chuyển nhượng tài sản cố định</t>
  </si>
  <si>
    <t>Tiền bồi thường bảo hiểm, hợp đồng kinh tế</t>
  </si>
  <si>
    <t>Các khoản khác</t>
  </si>
  <si>
    <t>27.2 Chi phí khác</t>
  </si>
  <si>
    <t>Chi phí chuyển nhượng tài sản</t>
  </si>
  <si>
    <t>Các chi phí khác</t>
  </si>
  <si>
    <t>Giá trị còn lại của tài sản thanh lý, chuyển nhượng</t>
  </si>
  <si>
    <t>CÁC CHỈ TIÊU NGOÀI BÀNG CÂN ĐỐI KẾ TOÁN HỢP NHẤT</t>
  </si>
  <si>
    <t xml:space="preserve">       DN- BÁO CÁO LƯU CHUYỂN TIỀN TỆ HỢP NHẤT - PPTT</t>
  </si>
  <si>
    <t>Số đầu năm</t>
  </si>
  <si>
    <t>C.LỢI ÍCH CỔ ĐÔNG THIỂU SỐ</t>
  </si>
  <si>
    <t xml:space="preserve">A - TÀI SẢN NGẮN HẠN </t>
  </si>
  <si>
    <t>Số lũy kế từ đầu năm đến cuối quý này (Năm nay)</t>
  </si>
  <si>
    <t>Số lũy kế từ đầu năm đến cuối quý này (Năm trước)</t>
  </si>
  <si>
    <t>Lũy kế từ đầu năm đến cuối quý này (Năm nay)</t>
  </si>
  <si>
    <t>Lũy kế từ đầu năm đến cuối quý này (Năm trước)</t>
  </si>
  <si>
    <t>Mã chỉ tiêu</t>
  </si>
  <si>
    <t>Mẫu số: Q-03d</t>
  </si>
  <si>
    <t>Mẫu số : Q-02d</t>
  </si>
  <si>
    <t>Mẫu số : Q-01d</t>
  </si>
  <si>
    <t xml:space="preserve">          Người lập biểu                                            </t>
  </si>
  <si>
    <t>Kho bãi Quảng Ninh</t>
  </si>
  <si>
    <t>Nhà 52 Hòa Mã</t>
  </si>
  <si>
    <t>Nhà 73 lò Đúc</t>
  </si>
  <si>
    <t>Các công trình khác</t>
  </si>
  <si>
    <t>18.Lợi nhuận sau thuế thu nhập doanh nghiệp (60=50-51-52)</t>
  </si>
  <si>
    <t>31/12/2011</t>
  </si>
  <si>
    <t>Kho bãi Hưng Yên</t>
  </si>
  <si>
    <t>01/10/2010-31/12/2010</t>
  </si>
  <si>
    <t>Công ty CP Unithai Logistics</t>
  </si>
  <si>
    <t>31/12/2010</t>
  </si>
  <si>
    <t xml:space="preserve">11.Quỹ khen thưởng, phúc lợi </t>
  </si>
  <si>
    <t xml:space="preserve">10.Dự phòng phải trả ngắn hạn </t>
  </si>
  <si>
    <t>Nguyễn Hồng Phúc                       Nguyễn Thanh Thủy</t>
  </si>
  <si>
    <t>Quý này
 năm nay</t>
  </si>
  <si>
    <t>Quý này 
năm trước</t>
  </si>
  <si>
    <t xml:space="preserve">                                                     Hà Nội, ngày       tháng  05   năm 2012</t>
  </si>
  <si>
    <t>01/01/2012-31/03/2012</t>
  </si>
  <si>
    <t>Mua sắm TSCĐ</t>
  </si>
  <si>
    <t xml:space="preserve"> - Số dư tại ngày 01/01/2012</t>
  </si>
  <si>
    <t xml:space="preserve"> - Số dư tại ngày 31/12/2012</t>
  </si>
  <si>
    <t>01/01/2011-31/03/2011</t>
  </si>
  <si>
    <t xml:space="preserve">      Nguyễn Hồng Phúc                                </t>
  </si>
  <si>
    <t>Lưu chuyển tiền thuần từ hoạt động đầu tư</t>
  </si>
  <si>
    <t>Số dư đến 31/12/2013</t>
  </si>
  <si>
    <t>T¹i ngµy 01/01/2013</t>
  </si>
  <si>
    <t xml:space="preserve"> - Lãi ¸ lỗ chênh lệch tỷ giá đã thực hiện</t>
  </si>
  <si>
    <t xml:space="preserve"> -  Thuế khác</t>
  </si>
  <si>
    <t xml:space="preserve"> - Tại ngày 31/03/2014</t>
  </si>
  <si>
    <t xml:space="preserve"> - Tại ngày: 01/01/2014</t>
  </si>
  <si>
    <t>T¹i ngµy 31/12/2013</t>
  </si>
  <si>
    <t>T¹i ngµy 01/01/2014</t>
  </si>
  <si>
    <t>Chi thï lao H§QT</t>
  </si>
  <si>
    <t xml:space="preserve"> - Phải trả các hãng tàu</t>
  </si>
  <si>
    <t xml:space="preserve"> - Lợi nhuận sau thuế của Cổ đông Công ty mẹ</t>
  </si>
  <si>
    <t xml:space="preserve"> - Lợi ích cổ đông thiểu số</t>
  </si>
  <si>
    <t>1. Thông tin so sánh.</t>
  </si>
  <si>
    <r>
      <t xml:space="preserve">2. Những thông tin khác: </t>
    </r>
    <r>
      <rPr>
        <sz val="12"/>
        <rFont val="Times New Roman"/>
        <family val="1"/>
      </rPr>
      <t xml:space="preserve">
</t>
    </r>
  </si>
  <si>
    <t>2.Vốn kinh doanh ở đơn vị trực thuộc</t>
  </si>
  <si>
    <t>3. Phải thu nội bộ dài hạn</t>
  </si>
  <si>
    <t>4. Phải thu dài hạn khác</t>
  </si>
  <si>
    <t xml:space="preserve">5. Dự phòng phải thu dài hạn khó đòi </t>
  </si>
  <si>
    <r>
      <rPr>
        <b/>
        <sz val="12"/>
        <rFont val="Times New Roman"/>
        <family val="1"/>
      </rPr>
      <t>VI.Lợi thế thương mạ</t>
    </r>
    <r>
      <rPr>
        <sz val="12"/>
        <rFont val="Times New Roman"/>
        <family val="1"/>
      </rPr>
      <t>i</t>
    </r>
  </si>
  <si>
    <t>Quý 2 năm tài chính 2014</t>
  </si>
  <si>
    <t>Kỳ báo cáo đến 30/06/2014</t>
  </si>
  <si>
    <t>01/01/2014 - 30/06/2014</t>
  </si>
  <si>
    <t>01/01/2013 - 30/06/2013</t>
  </si>
  <si>
    <t>01/01/2014-30/06/2014</t>
  </si>
  <si>
    <t>01/01/2013-30/06/2013</t>
  </si>
  <si>
    <t xml:space="preserve"> - Số dư tại ngày 01/01/2014</t>
  </si>
  <si>
    <t xml:space="preserve"> - Số dư tại ngày 30/06/2014</t>
  </si>
  <si>
    <t xml:space="preserve"> - Chuyển số dư của Mol về Công ty</t>
  </si>
  <si>
    <t xml:space="preserve"> - Ký cược, ký quỹ ngắn hạn</t>
  </si>
  <si>
    <t>Chi phí khắc phục sửa chữa sự cố tàu</t>
  </si>
  <si>
    <t>Chi phí khác</t>
  </si>
  <si>
    <t>Nguyễn Hồng Phúc                                Nguyễn Thanh Thủy</t>
  </si>
  <si>
    <t xml:space="preserve">   Người lập biểu                                        Kế toán trưởng</t>
  </si>
  <si>
    <t xml:space="preserve">    Người lập biểu                                Kế toán trưởng</t>
  </si>
  <si>
    <t>Nguyễn Hồng Phúc                           Nguyễn Thanh Thủy</t>
  </si>
  <si>
    <t xml:space="preserve">     Kế toán trưởng</t>
  </si>
  <si>
    <t>Nguyễn Thanh Thủy</t>
  </si>
  <si>
    <t>30/06/2014</t>
  </si>
  <si>
    <t>Số dư đến 30/06/2014</t>
  </si>
  <si>
    <t xml:space="preserve"> - Tại ngày 30/06/2014</t>
  </si>
  <si>
    <t xml:space="preserve">   Người lập biểu                                Kế toán trưởng</t>
  </si>
  <si>
    <t xml:space="preserve">                                                                   </t>
  </si>
  <si>
    <t>Nguyễn Hồng Phúc                          Nguyễn Thanh Thủy</t>
  </si>
  <si>
    <t>Trần Bình Phú</t>
  </si>
  <si>
    <t>T¹i ngµy 30/06/2014</t>
  </si>
  <si>
    <t>5. Lợi nhuận gộp về bán hàng và cung cấp dịch vụ: (20=10-11)</t>
  </si>
  <si>
    <t xml:space="preserve">và đầu tư TP Hà Nội cấp ngày 06/06/2013 (đăng ký thay đổi lần 5) là 150.000.000.000 đồng, được chia </t>
  </si>
  <si>
    <t>(đã ký)                                                       (đã ký)</t>
  </si>
  <si>
    <t>(đã ký)</t>
  </si>
  <si>
    <t>Hà Nội, ngày 14 tháng  08  năm 2014</t>
  </si>
  <si>
    <t xml:space="preserve">Hà Nội, ngày 14 tháng  08  năm 2014  </t>
  </si>
  <si>
    <t xml:space="preserve">            (đã ký)</t>
  </si>
  <si>
    <t xml:space="preserve">Hà Nội, ngày 14 tháng 08  năm 2014 </t>
  </si>
  <si>
    <t>(đã ký)                                                (đã ký)</t>
  </si>
  <si>
    <t xml:space="preserve">                                                     Hà Nội, ngày 14 tháng  08  năm 2014</t>
  </si>
  <si>
    <r>
      <t>Giải trình nguyên nhân dẫn đến biến động về kết quả kinh doanh giữa kỳ báo cáo hợp nhất Quý 2 năm 2014 so với hợp nhất Quý 2 năm 2013:
- Lợi nhuận kế toán sau thuế thu nhập doanh nghiệp Quý 2 năm 2014 là: -8.877.576.412</t>
    </r>
    <r>
      <rPr>
        <b/>
        <sz val="12"/>
        <color indexed="8"/>
        <rFont val="Times New Roman"/>
        <family val="1"/>
      </rPr>
      <t xml:space="preserve"> </t>
    </r>
    <r>
      <rPr>
        <sz val="12"/>
        <color indexed="8"/>
        <rFont val="Times New Roman"/>
        <family val="1"/>
      </rPr>
      <t xml:space="preserve">đ.
- Lợi nhuận kế toán sau thuế thu nhập doanh nghiệp Quý 2 năm 2013 là:  5.736.316.329 đ.
    Như vậy kết quả kinh doanh hợp nhất quý 2 năm 2014 giảm trên 10% so với kết quả kinh doanh hợp nhất quý 2 năm 2013. Lý do chủ yếu là Quý 2/2014 Công ty không có khoản thu nhập khác từ việc bán tàu như Quý 2/2013, do đó lợi nhuận khác đã giảm trên 17 tỷ đồng so với cùng kỳ năm trước. Kết quả kinh doanh của các Công ty con đều ổn định, có hiệu quả so với cùng kỳ năm trước.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</si>
</sst>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 #,##0.00_ ;_ * \-#,##0.00_ ;_ * &quot;-&quot;??_ ;_ @_ "/>
    <numFmt numFmtId="173" formatCode="#,##0;[Red]#,##0"/>
    <numFmt numFmtId="174" formatCode="#,##0_ ;[Red]\-#,##0\ "/>
    <numFmt numFmtId="175" formatCode="_(* #,##0_);_(* \(#,##0\);_(* &quot;-&quot;??_);_(@_)"/>
    <numFmt numFmtId="176" formatCode="0_);[Red]\(0\)"/>
    <numFmt numFmtId="177" formatCode="[$-409]dddd\,\ mmmm\ dd\,\ yyyy"/>
    <numFmt numFmtId="178" formatCode="mm/dd/yy;@"/>
    <numFmt numFmtId="179" formatCode="m/d/yyyy;@"/>
    <numFmt numFmtId="180" formatCode="[$-409]h:mm:ss\ AM/PM"/>
    <numFmt numFmtId="181" formatCode="#,##0.0;[Red]#,##0.0"/>
    <numFmt numFmtId="182" formatCode="mm/dd/yyyy"/>
    <numFmt numFmtId="183" formatCode="00000"/>
    <numFmt numFmtId="184" formatCode="mm/dd/yy"/>
    <numFmt numFmtId="185" formatCode="0.00;[Red]0.00"/>
    <numFmt numFmtId="186" formatCode="&quot;$&quot;#,##0.00"/>
    <numFmt numFmtId="187" formatCode="#,##0_);\(#,##0\);&quot;-&quot;??_)"/>
    <numFmt numFmtId="188" formatCode="_-&quot;$&quot;* #,##0_-;\-&quot;$&quot;* #,##0_-;_-&quot;$&quot;* &quot;-&quot;_-;_-@_-"/>
    <numFmt numFmtId="189" formatCode="#,##0.00_);\(#,##0.00\);&quot;-&quot;??_)"/>
  </numFmts>
  <fonts count="71">
    <font>
      <sz val="12"/>
      <name val=".VnTime"/>
      <family val="0"/>
    </font>
    <font>
      <b/>
      <sz val="12"/>
      <name val=".VnTime"/>
      <family val="2"/>
    </font>
    <font>
      <i/>
      <sz val="12"/>
      <name val=".VnTime"/>
      <family val="2"/>
    </font>
    <font>
      <sz val="10"/>
      <name val=".VnTime"/>
      <family val="2"/>
    </font>
    <font>
      <b/>
      <sz val="10"/>
      <name val=".VnTime"/>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11"/>
      <name val=".VnTime"/>
      <family val="2"/>
    </font>
    <font>
      <sz val="8"/>
      <name val=".VnTime"/>
      <family val="2"/>
    </font>
    <font>
      <b/>
      <sz val="11"/>
      <color indexed="8"/>
      <name val="Times New Roman"/>
      <family val="1"/>
    </font>
    <font>
      <sz val="10"/>
      <color indexed="8"/>
      <name val=".VnTime"/>
      <family val="2"/>
    </font>
    <font>
      <b/>
      <u val="single"/>
      <sz val="13"/>
      <name val="Times New Roman"/>
      <family val="1"/>
    </font>
    <font>
      <b/>
      <sz val="16"/>
      <name val="Times New Roman"/>
      <family val="1"/>
    </font>
    <font>
      <b/>
      <i/>
      <sz val="11"/>
      <name val="Times New Roman"/>
      <family val="1"/>
    </font>
    <font>
      <i/>
      <sz val="11"/>
      <name val="Times New Roman"/>
      <family val="1"/>
    </font>
    <font>
      <b/>
      <sz val="10"/>
      <name val="Times New Roman"/>
      <family val="1"/>
    </font>
    <font>
      <i/>
      <sz val="10"/>
      <name val=".VnTime"/>
      <family val="2"/>
    </font>
    <font>
      <sz val="11"/>
      <color indexed="8"/>
      <name val="Times New Roman"/>
      <family val="1"/>
    </font>
    <font>
      <i/>
      <sz val="11"/>
      <color indexed="8"/>
      <name val="Times New Roman"/>
      <family val="1"/>
    </font>
    <font>
      <b/>
      <sz val="11"/>
      <name val=".VnTime"/>
      <family val="2"/>
    </font>
    <font>
      <b/>
      <i/>
      <sz val="13"/>
      <name val="Times New Roman"/>
      <family val="1"/>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2"/>
      <color indexed="20"/>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2"/>
      <color indexed="12"/>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u val="single"/>
      <sz val="12"/>
      <color theme="11"/>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u val="single"/>
      <sz val="12"/>
      <color theme="10"/>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1">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1" fillId="0" borderId="0" xfId="0" applyNumberFormat="1" applyFont="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0" borderId="0" xfId="0" applyFont="1" applyBorder="1" applyAlignment="1">
      <alignment/>
    </xf>
    <xf numFmtId="0" fontId="5" fillId="0" borderId="0" xfId="0" applyFont="1" applyAlignment="1">
      <alignment/>
    </xf>
    <xf numFmtId="0" fontId="7" fillId="0" borderId="20" xfId="0" applyFont="1" applyBorder="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5"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0" fillId="33" borderId="24" xfId="0" applyNumberFormat="1" applyFont="1" applyFill="1" applyBorder="1" applyAlignment="1">
      <alignment/>
    </xf>
    <xf numFmtId="0" fontId="6" fillId="0" borderId="0" xfId="0" applyFont="1" applyAlignment="1">
      <alignment horizontal="left"/>
    </xf>
    <xf numFmtId="0" fontId="9" fillId="0" borderId="0" xfId="0" applyFont="1" applyAlignment="1">
      <alignment horizontal="center"/>
    </xf>
    <xf numFmtId="0" fontId="6" fillId="0" borderId="26" xfId="0" applyFont="1" applyBorder="1" applyAlignment="1">
      <alignment horizontal="center"/>
    </xf>
    <xf numFmtId="0" fontId="5" fillId="0" borderId="26" xfId="0" applyFont="1" applyBorder="1" applyAlignment="1">
      <alignment horizontal="center"/>
    </xf>
    <xf numFmtId="4" fontId="6" fillId="0" borderId="26" xfId="0" applyNumberFormat="1" applyFont="1" applyBorder="1" applyAlignment="1">
      <alignment horizontal="center" vertical="center" wrapText="1"/>
    </xf>
    <xf numFmtId="182" fontId="6" fillId="0" borderId="26" xfId="0" applyNumberFormat="1" applyFont="1" applyBorder="1" applyAlignment="1">
      <alignment horizontal="center" vertical="center" wrapText="1"/>
    </xf>
    <xf numFmtId="0" fontId="5" fillId="0" borderId="25" xfId="0" applyFont="1" applyBorder="1" applyAlignment="1">
      <alignment horizontal="center"/>
    </xf>
    <xf numFmtId="0" fontId="6" fillId="0" borderId="27" xfId="0" applyFont="1" applyBorder="1" applyAlignment="1">
      <alignment horizontal="center"/>
    </xf>
    <xf numFmtId="3" fontId="6" fillId="0" borderId="27" xfId="0" applyNumberFormat="1" applyFont="1" applyBorder="1" applyAlignment="1">
      <alignment horizontal="center"/>
    </xf>
    <xf numFmtId="3" fontId="6" fillId="0" borderId="27"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0" fontId="5" fillId="0" borderId="28" xfId="0" applyFont="1" applyBorder="1" applyAlignment="1">
      <alignment/>
    </xf>
    <xf numFmtId="0" fontId="5" fillId="0" borderId="28" xfId="0" applyFont="1" applyBorder="1" applyAlignment="1">
      <alignment horizontal="center"/>
    </xf>
    <xf numFmtId="3" fontId="5" fillId="0" borderId="28" xfId="0" applyNumberFormat="1" applyFont="1" applyBorder="1" applyAlignment="1">
      <alignment horizontal="center"/>
    </xf>
    <xf numFmtId="3" fontId="5" fillId="0" borderId="28" xfId="0" applyNumberFormat="1" applyFont="1" applyBorder="1" applyAlignment="1">
      <alignment/>
    </xf>
    <xf numFmtId="3" fontId="11" fillId="0" borderId="28" xfId="0" applyNumberFormat="1" applyFont="1" applyBorder="1" applyAlignment="1">
      <alignment/>
    </xf>
    <xf numFmtId="37" fontId="5" fillId="0" borderId="28" xfId="0" applyNumberFormat="1" applyFont="1" applyBorder="1" applyAlignment="1">
      <alignment/>
    </xf>
    <xf numFmtId="41" fontId="5" fillId="0" borderId="28" xfId="0"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Border="1" applyAlignment="1">
      <alignment horizontal="center"/>
    </xf>
    <xf numFmtId="3" fontId="6" fillId="0" borderId="29" xfId="0" applyNumberFormat="1" applyFont="1" applyBorder="1" applyAlignment="1">
      <alignment/>
    </xf>
    <xf numFmtId="3" fontId="5" fillId="0" borderId="28" xfId="0" applyNumberFormat="1" applyFont="1" applyBorder="1" applyAlignment="1" quotePrefix="1">
      <alignment horizontal="center"/>
    </xf>
    <xf numFmtId="37" fontId="5" fillId="0" borderId="28" xfId="0" applyNumberFormat="1" applyFont="1" applyBorder="1" applyAlignment="1" quotePrefix="1">
      <alignment horizontal="righ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5" fillId="0" borderId="30" xfId="0" applyFont="1" applyBorder="1" applyAlignment="1">
      <alignment/>
    </xf>
    <xf numFmtId="0" fontId="5" fillId="0" borderId="30" xfId="0" applyFont="1" applyBorder="1" applyAlignment="1">
      <alignment horizontal="center"/>
    </xf>
    <xf numFmtId="3" fontId="5" fillId="0" borderId="30" xfId="0" applyNumberFormat="1" applyFont="1" applyBorder="1" applyAlignment="1">
      <alignment horizontal="center"/>
    </xf>
    <xf numFmtId="3" fontId="5" fillId="0" borderId="30" xfId="0" applyNumberFormat="1" applyFont="1" applyBorder="1" applyAlignment="1">
      <alignment/>
    </xf>
    <xf numFmtId="0" fontId="5" fillId="0" borderId="31" xfId="0" applyFont="1" applyBorder="1" applyAlignment="1">
      <alignment/>
    </xf>
    <xf numFmtId="0" fontId="5" fillId="0" borderId="31" xfId="0" applyFont="1" applyBorder="1" applyAlignment="1">
      <alignment horizontal="center"/>
    </xf>
    <xf numFmtId="3" fontId="5" fillId="0" borderId="31" xfId="0" applyNumberFormat="1" applyFont="1" applyBorder="1" applyAlignment="1">
      <alignment horizontal="center"/>
    </xf>
    <xf numFmtId="3" fontId="5" fillId="0" borderId="31" xfId="0" applyNumberFormat="1" applyFont="1" applyBorder="1" applyAlignment="1">
      <alignment/>
    </xf>
    <xf numFmtId="0" fontId="6" fillId="0" borderId="25" xfId="0" applyFont="1" applyBorder="1" applyAlignment="1">
      <alignment horizontal="center"/>
    </xf>
    <xf numFmtId="3" fontId="6" fillId="0" borderId="25" xfId="0" applyNumberFormat="1" applyFont="1" applyBorder="1" applyAlignment="1">
      <alignment horizontal="center"/>
    </xf>
    <xf numFmtId="3" fontId="6" fillId="0" borderId="25" xfId="0" applyNumberFormat="1" applyFont="1" applyBorder="1" applyAlignment="1">
      <alignment/>
    </xf>
    <xf numFmtId="3" fontId="5" fillId="0" borderId="0" xfId="0" applyNumberFormat="1" applyFont="1" applyAlignment="1">
      <alignment/>
    </xf>
    <xf numFmtId="3" fontId="5" fillId="0" borderId="25" xfId="0" applyNumberFormat="1" applyFont="1" applyBorder="1" applyAlignment="1">
      <alignment horizontal="center"/>
    </xf>
    <xf numFmtId="0" fontId="6" fillId="0" borderId="26" xfId="0" applyFont="1" applyBorder="1" applyAlignment="1">
      <alignment horizontal="center" wrapText="1"/>
    </xf>
    <xf numFmtId="3" fontId="5" fillId="0" borderId="28" xfId="0" applyNumberFormat="1" applyFont="1" applyBorder="1" applyAlignment="1">
      <alignment horizontal="right"/>
    </xf>
    <xf numFmtId="0" fontId="11" fillId="0" borderId="28" xfId="0" applyFont="1" applyBorder="1" applyAlignment="1">
      <alignment/>
    </xf>
    <xf numFmtId="0" fontId="11" fillId="0" borderId="28" xfId="0" applyFont="1" applyBorder="1" applyAlignment="1">
      <alignment horizontal="center"/>
    </xf>
    <xf numFmtId="41" fontId="5" fillId="0" borderId="28" xfId="0" applyNumberFormat="1" applyFont="1" applyBorder="1" applyAlignment="1">
      <alignment horizontal="right"/>
    </xf>
    <xf numFmtId="0" fontId="5" fillId="0" borderId="28" xfId="0" applyFont="1" applyBorder="1" applyAlignment="1" quotePrefix="1">
      <alignment/>
    </xf>
    <xf numFmtId="0" fontId="5" fillId="0" borderId="27" xfId="0" applyFont="1" applyBorder="1" applyAlignment="1">
      <alignment/>
    </xf>
    <xf numFmtId="3" fontId="5" fillId="0" borderId="27" xfId="0" applyNumberFormat="1" applyFont="1" applyBorder="1" applyAlignment="1">
      <alignment/>
    </xf>
    <xf numFmtId="43" fontId="5" fillId="0" borderId="28" xfId="0" applyNumberFormat="1" applyFont="1" applyBorder="1" applyAlignment="1">
      <alignment/>
    </xf>
    <xf numFmtId="0" fontId="5" fillId="0" borderId="32" xfId="0" applyFont="1" applyBorder="1" applyAlignment="1">
      <alignment horizontal="center"/>
    </xf>
    <xf numFmtId="0" fontId="5" fillId="0" borderId="33" xfId="0" applyFont="1" applyBorder="1" applyAlignment="1">
      <alignment horizontal="center"/>
    </xf>
    <xf numFmtId="43" fontId="5" fillId="0" borderId="30"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7" fillId="0" borderId="0" xfId="0" applyFont="1" applyAlignment="1">
      <alignment horizontal="center"/>
    </xf>
    <xf numFmtId="0" fontId="6" fillId="0" borderId="27" xfId="0" applyFont="1" applyBorder="1" applyAlignment="1">
      <alignment/>
    </xf>
    <xf numFmtId="0" fontId="6" fillId="33" borderId="13" xfId="0" applyFont="1" applyFill="1" applyBorder="1" applyAlignment="1">
      <alignment horizontal="center"/>
    </xf>
    <xf numFmtId="0" fontId="5" fillId="33" borderId="0" xfId="0" applyFont="1" applyFill="1" applyAlignment="1">
      <alignment/>
    </xf>
    <xf numFmtId="0" fontId="14" fillId="33" borderId="0" xfId="0" applyFont="1" applyFill="1" applyAlignment="1">
      <alignment/>
    </xf>
    <xf numFmtId="0" fontId="6"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6" fillId="33" borderId="20" xfId="0" applyFont="1" applyFill="1" applyBorder="1" applyAlignment="1">
      <alignment horizontal="center"/>
    </xf>
    <xf numFmtId="0" fontId="6" fillId="33" borderId="16" xfId="0" applyFont="1" applyFill="1" applyBorder="1" applyAlignment="1">
      <alignment/>
    </xf>
    <xf numFmtId="0" fontId="7" fillId="33" borderId="17" xfId="0" applyFont="1" applyFill="1" applyBorder="1" applyAlignment="1">
      <alignment/>
    </xf>
    <xf numFmtId="0" fontId="5" fillId="33" borderId="17" xfId="0" applyFont="1" applyFill="1" applyBorder="1" applyAlignment="1">
      <alignment/>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0" fontId="5" fillId="33" borderId="10" xfId="0" applyFont="1" applyFill="1" applyBorder="1" applyAlignment="1">
      <alignment/>
    </xf>
    <xf numFmtId="0" fontId="5" fillId="33" borderId="0" xfId="0" applyFont="1" applyFill="1" applyBorder="1" applyAlignment="1">
      <alignment/>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0" fontId="6" fillId="33" borderId="16" xfId="0" applyFont="1" applyFill="1" applyBorder="1" applyAlignment="1">
      <alignment/>
    </xf>
    <xf numFmtId="0" fontId="6" fillId="33" borderId="17" xfId="0" applyFont="1" applyFill="1" applyBorder="1" applyAlignment="1">
      <alignment horizontal="center"/>
    </xf>
    <xf numFmtId="0" fontId="6" fillId="33" borderId="23" xfId="0" applyFont="1" applyFill="1" applyBorder="1" applyAlignment="1">
      <alignment horizontal="center"/>
    </xf>
    <xf numFmtId="0" fontId="5" fillId="33" borderId="10" xfId="0" applyFont="1" applyFill="1" applyBorder="1" applyAlignment="1">
      <alignment/>
    </xf>
    <xf numFmtId="0" fontId="5" fillId="33" borderId="0" xfId="0" applyFont="1" applyFill="1" applyBorder="1" applyAlignment="1">
      <alignment/>
    </xf>
    <xf numFmtId="0" fontId="5" fillId="33" borderId="11" xfId="0" applyFont="1" applyFill="1" applyBorder="1" applyAlignment="1">
      <alignment/>
    </xf>
    <xf numFmtId="3" fontId="5" fillId="33" borderId="11" xfId="0" applyNumberFormat="1" applyFont="1" applyFill="1" applyBorder="1" applyAlignment="1">
      <alignment horizontal="center"/>
    </xf>
    <xf numFmtId="0" fontId="5" fillId="33" borderId="19" xfId="0" applyFont="1" applyFill="1" applyBorder="1" applyAlignment="1">
      <alignment/>
    </xf>
    <xf numFmtId="0" fontId="5" fillId="33" borderId="20" xfId="0" applyFont="1" applyFill="1" applyBorder="1" applyAlignment="1">
      <alignment/>
    </xf>
    <xf numFmtId="0" fontId="5" fillId="33" borderId="15" xfId="0" applyFont="1" applyFill="1" applyBorder="1" applyAlignment="1">
      <alignment/>
    </xf>
    <xf numFmtId="0" fontId="6" fillId="33" borderId="19" xfId="0" applyFont="1" applyFill="1" applyBorder="1" applyAlignment="1">
      <alignment horizontal="center"/>
    </xf>
    <xf numFmtId="0" fontId="6" fillId="33" borderId="15" xfId="0" applyFont="1" applyFill="1" applyBorder="1" applyAlignment="1">
      <alignment horizontal="center"/>
    </xf>
    <xf numFmtId="0" fontId="5" fillId="33" borderId="12" xfId="0" applyFont="1" applyFill="1" applyBorder="1" applyAlignment="1">
      <alignment/>
    </xf>
    <xf numFmtId="0" fontId="5" fillId="33" borderId="13" xfId="0" applyFont="1" applyFill="1" applyBorder="1" applyAlignment="1">
      <alignment/>
    </xf>
    <xf numFmtId="3" fontId="18" fillId="33" borderId="13" xfId="0" applyNumberFormat="1" applyFont="1" applyFill="1" applyBorder="1" applyAlignment="1">
      <alignment horizontal="right"/>
    </xf>
    <xf numFmtId="3" fontId="5" fillId="33" borderId="13" xfId="0" applyNumberFormat="1" applyFont="1" applyFill="1" applyBorder="1" applyAlignment="1">
      <alignment horizontal="right"/>
    </xf>
    <xf numFmtId="3" fontId="5" fillId="33" borderId="14" xfId="0" applyNumberFormat="1" applyFont="1" applyFill="1" applyBorder="1" applyAlignment="1">
      <alignment horizontal="right"/>
    </xf>
    <xf numFmtId="0" fontId="6" fillId="33" borderId="10" xfId="0" applyFont="1" applyFill="1" applyBorder="1" applyAlignment="1">
      <alignment/>
    </xf>
    <xf numFmtId="0" fontId="7" fillId="33" borderId="0" xfId="0" applyFont="1" applyFill="1" applyBorder="1" applyAlignment="1">
      <alignment/>
    </xf>
    <xf numFmtId="0" fontId="6" fillId="33" borderId="16" xfId="0" applyFont="1" applyFill="1" applyBorder="1" applyAlignment="1">
      <alignment horizontal="center"/>
    </xf>
    <xf numFmtId="3" fontId="6" fillId="33" borderId="13" xfId="0" applyNumberFormat="1" applyFont="1" applyFill="1" applyBorder="1" applyAlignment="1">
      <alignment horizontal="right"/>
    </xf>
    <xf numFmtId="3" fontId="5" fillId="33" borderId="0"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20" fillId="33" borderId="26" xfId="0" applyNumberFormat="1" applyFont="1" applyFill="1" applyBorder="1" applyAlignment="1">
      <alignment horizontal="right"/>
    </xf>
    <xf numFmtId="3" fontId="13" fillId="33" borderId="17" xfId="0" applyNumberFormat="1" applyFont="1" applyFill="1" applyBorder="1" applyAlignment="1">
      <alignment horizontal="right"/>
    </xf>
    <xf numFmtId="3" fontId="13" fillId="33" borderId="26" xfId="0" applyNumberFormat="1" applyFont="1" applyFill="1" applyBorder="1" applyAlignment="1">
      <alignment horizontal="right"/>
    </xf>
    <xf numFmtId="3" fontId="13" fillId="33" borderId="23" xfId="0" applyNumberFormat="1" applyFont="1" applyFill="1" applyBorder="1" applyAlignment="1">
      <alignment horizontal="right"/>
    </xf>
    <xf numFmtId="0" fontId="19" fillId="33" borderId="10" xfId="0" applyFont="1" applyFill="1" applyBorder="1" applyAlignment="1">
      <alignment/>
    </xf>
    <xf numFmtId="0" fontId="13" fillId="33" borderId="0" xfId="0" applyFont="1" applyFill="1" applyBorder="1" applyAlignment="1">
      <alignment/>
    </xf>
    <xf numFmtId="3" fontId="20" fillId="33" borderId="24" xfId="0" applyNumberFormat="1" applyFont="1" applyFill="1" applyBorder="1" applyAlignment="1">
      <alignment horizontal="right"/>
    </xf>
    <xf numFmtId="3" fontId="20"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3" fontId="13" fillId="33" borderId="24" xfId="0" applyNumberFormat="1" applyFont="1" applyFill="1" applyBorder="1" applyAlignment="1">
      <alignment horizontal="right"/>
    </xf>
    <xf numFmtId="3" fontId="19" fillId="33" borderId="11" xfId="0" applyNumberFormat="1" applyFont="1" applyFill="1" applyBorder="1" applyAlignment="1">
      <alignment horizontal="right"/>
    </xf>
    <xf numFmtId="0" fontId="13" fillId="33" borderId="10" xfId="0" applyFont="1" applyFill="1" applyBorder="1" applyAlignment="1">
      <alignment/>
    </xf>
    <xf numFmtId="3" fontId="13" fillId="33" borderId="0" xfId="0" applyNumberFormat="1" applyFont="1" applyFill="1" applyBorder="1" applyAlignment="1">
      <alignment horizontal="right"/>
    </xf>
    <xf numFmtId="3" fontId="13" fillId="33" borderId="11" xfId="0" applyNumberFormat="1" applyFont="1" applyFill="1" applyBorder="1" applyAlignment="1">
      <alignment horizontal="right"/>
    </xf>
    <xf numFmtId="0" fontId="13" fillId="33" borderId="19" xfId="0" applyFont="1" applyFill="1" applyBorder="1" applyAlignment="1">
      <alignment/>
    </xf>
    <xf numFmtId="0" fontId="20" fillId="33" borderId="20" xfId="0" applyFont="1" applyFill="1" applyBorder="1" applyAlignment="1">
      <alignment/>
    </xf>
    <xf numFmtId="3" fontId="20" fillId="33" borderId="18" xfId="0" applyNumberFormat="1" applyFont="1" applyFill="1" applyBorder="1" applyAlignment="1">
      <alignment horizontal="right"/>
    </xf>
    <xf numFmtId="3" fontId="20" fillId="33" borderId="20" xfId="0" applyNumberFormat="1" applyFont="1" applyFill="1" applyBorder="1" applyAlignment="1">
      <alignment horizontal="right"/>
    </xf>
    <xf numFmtId="3" fontId="13" fillId="33" borderId="18" xfId="0" applyNumberFormat="1" applyFont="1" applyFill="1" applyBorder="1" applyAlignment="1">
      <alignment horizontal="right"/>
    </xf>
    <xf numFmtId="3" fontId="19" fillId="33" borderId="15" xfId="0" applyNumberFormat="1" applyFont="1" applyFill="1" applyBorder="1" applyAlignment="1">
      <alignment horizontal="right"/>
    </xf>
    <xf numFmtId="0" fontId="5" fillId="33" borderId="11" xfId="0" applyFont="1" applyFill="1" applyBorder="1" applyAlignment="1">
      <alignment/>
    </xf>
    <xf numFmtId="0" fontId="6" fillId="33" borderId="12" xfId="0" applyFont="1" applyFill="1" applyBorder="1" applyAlignment="1">
      <alignment/>
    </xf>
    <xf numFmtId="0" fontId="5" fillId="33" borderId="14" xfId="0" applyFont="1" applyFill="1" applyBorder="1" applyAlignment="1">
      <alignment/>
    </xf>
    <xf numFmtId="3" fontId="20" fillId="33" borderId="23" xfId="0" applyNumberFormat="1" applyFont="1" applyFill="1" applyBorder="1" applyAlignment="1">
      <alignment horizontal="right"/>
    </xf>
    <xf numFmtId="3" fontId="19" fillId="33" borderId="24" xfId="0" applyNumberFormat="1" applyFont="1" applyFill="1" applyBorder="1" applyAlignment="1">
      <alignment horizontal="right"/>
    </xf>
    <xf numFmtId="3" fontId="19" fillId="33" borderId="18" xfId="0" applyNumberFormat="1" applyFont="1" applyFill="1" applyBorder="1" applyAlignment="1">
      <alignment horizontal="right"/>
    </xf>
    <xf numFmtId="0" fontId="5" fillId="33" borderId="16" xfId="0" applyFont="1" applyFill="1" applyBorder="1" applyAlignment="1">
      <alignment/>
    </xf>
    <xf numFmtId="3" fontId="5" fillId="33" borderId="23" xfId="0" applyNumberFormat="1" applyFont="1" applyFill="1" applyBorder="1" applyAlignment="1">
      <alignment horizontal="right"/>
    </xf>
    <xf numFmtId="0" fontId="5" fillId="33" borderId="15" xfId="0" applyFont="1" applyFill="1" applyBorder="1" applyAlignment="1">
      <alignment/>
    </xf>
    <xf numFmtId="0" fontId="19" fillId="33" borderId="19" xfId="0" applyFont="1" applyFill="1" applyBorder="1" applyAlignment="1">
      <alignment/>
    </xf>
    <xf numFmtId="3" fontId="5" fillId="33" borderId="10" xfId="0" applyNumberFormat="1" applyFont="1" applyFill="1" applyBorder="1" applyAlignment="1" quotePrefix="1">
      <alignment horizontal="right"/>
    </xf>
    <xf numFmtId="3" fontId="5" fillId="33" borderId="0" xfId="0" applyNumberFormat="1" applyFont="1" applyFill="1" applyBorder="1" applyAlignment="1" quotePrefix="1">
      <alignment horizontal="righ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3" fontId="6" fillId="33" borderId="0" xfId="0" applyNumberFormat="1" applyFont="1" applyFill="1" applyBorder="1" applyAlignment="1">
      <alignment horizontal="right"/>
    </xf>
    <xf numFmtId="0" fontId="6" fillId="33" borderId="20" xfId="0" applyFont="1" applyFill="1" applyBorder="1" applyAlignment="1">
      <alignment/>
    </xf>
    <xf numFmtId="3" fontId="6" fillId="33" borderId="20" xfId="0" applyNumberFormat="1" applyFont="1" applyFill="1" applyBorder="1" applyAlignment="1">
      <alignment horizontal="right"/>
    </xf>
    <xf numFmtId="0" fontId="5" fillId="33" borderId="23" xfId="0" applyFont="1" applyFill="1" applyBorder="1" applyAlignment="1">
      <alignment/>
    </xf>
    <xf numFmtId="3" fontId="5" fillId="33" borderId="16" xfId="0" applyNumberFormat="1" applyFont="1" applyFill="1" applyBorder="1" applyAlignment="1" quotePrefix="1">
      <alignment horizontal="right"/>
    </xf>
    <xf numFmtId="3" fontId="5" fillId="33" borderId="17" xfId="0" applyNumberFormat="1" applyFont="1" applyFill="1" applyBorder="1" applyAlignment="1">
      <alignment horizontal="right"/>
    </xf>
    <xf numFmtId="0" fontId="6" fillId="33" borderId="17" xfId="0" applyFont="1" applyFill="1" applyBorder="1" applyAlignment="1">
      <alignment/>
    </xf>
    <xf numFmtId="0" fontId="6" fillId="33" borderId="11" xfId="0" applyFont="1" applyFill="1" applyBorder="1" applyAlignment="1">
      <alignment/>
    </xf>
    <xf numFmtId="3" fontId="5" fillId="33" borderId="20" xfId="0" applyNumberFormat="1" applyFont="1" applyFill="1" applyBorder="1" applyAlignment="1">
      <alignment horizontal="right"/>
    </xf>
    <xf numFmtId="0" fontId="7" fillId="33" borderId="10" xfId="0" applyFont="1" applyFill="1" applyBorder="1" applyAlignment="1">
      <alignment/>
    </xf>
    <xf numFmtId="0" fontId="15" fillId="33" borderId="0" xfId="0" applyFont="1" applyFill="1" applyAlignment="1">
      <alignment/>
    </xf>
    <xf numFmtId="3" fontId="6" fillId="33" borderId="10" xfId="0" applyNumberFormat="1" applyFont="1" applyFill="1" applyBorder="1" applyAlignment="1">
      <alignment horizontal="center"/>
    </xf>
    <xf numFmtId="3" fontId="6" fillId="33" borderId="0" xfId="0" applyNumberFormat="1" applyFont="1" applyFill="1" applyBorder="1" applyAlignment="1">
      <alignment horizontal="center"/>
    </xf>
    <xf numFmtId="0" fontId="3" fillId="0" borderId="0" xfId="0" applyFont="1" applyAlignment="1">
      <alignment/>
    </xf>
    <xf numFmtId="0" fontId="6" fillId="0" borderId="0" xfId="0" applyFont="1" applyAlignment="1">
      <alignment horizontal="right"/>
    </xf>
    <xf numFmtId="0" fontId="11" fillId="33" borderId="10" xfId="0" applyFont="1" applyFill="1" applyBorder="1" applyAlignment="1">
      <alignment/>
    </xf>
    <xf numFmtId="0" fontId="11" fillId="33" borderId="0" xfId="0" applyFont="1" applyFill="1" applyBorder="1" applyAlignment="1">
      <alignment/>
    </xf>
    <xf numFmtId="0" fontId="6" fillId="0" borderId="0" xfId="0" applyFont="1" applyAlignment="1">
      <alignment/>
    </xf>
    <xf numFmtId="0" fontId="19" fillId="33" borderId="0" xfId="0" applyFont="1" applyFill="1" applyBorder="1" applyAlignment="1">
      <alignment/>
    </xf>
    <xf numFmtId="41" fontId="13" fillId="33" borderId="0" xfId="0" applyNumberFormat="1" applyFont="1" applyFill="1" applyBorder="1" applyAlignment="1">
      <alignment horizontal="right"/>
    </xf>
    <xf numFmtId="41" fontId="13" fillId="33" borderId="24" xfId="0" applyNumberFormat="1" applyFont="1" applyFill="1" applyBorder="1" applyAlignment="1">
      <alignment horizontal="right"/>
    </xf>
    <xf numFmtId="0" fontId="12" fillId="33" borderId="12" xfId="0" applyFont="1" applyFill="1" applyBorder="1" applyAlignment="1">
      <alignment/>
    </xf>
    <xf numFmtId="0" fontId="11" fillId="33" borderId="13" xfId="0" applyFont="1" applyFill="1" applyBorder="1" applyAlignment="1">
      <alignment/>
    </xf>
    <xf numFmtId="0" fontId="11" fillId="33" borderId="14" xfId="0" applyFont="1" applyFill="1" applyBorder="1" applyAlignment="1">
      <alignment/>
    </xf>
    <xf numFmtId="3" fontId="13" fillId="0" borderId="0" xfId="0" applyNumberFormat="1" applyFont="1" applyAlignment="1">
      <alignment/>
    </xf>
    <xf numFmtId="0" fontId="5" fillId="0" borderId="24" xfId="0" applyFont="1" applyBorder="1" applyAlignment="1">
      <alignment horizontal="center"/>
    </xf>
    <xf numFmtId="3" fontId="5" fillId="0" borderId="24" xfId="0" applyNumberFormat="1" applyFont="1" applyBorder="1" applyAlignment="1">
      <alignment horizontal="center"/>
    </xf>
    <xf numFmtId="0" fontId="6" fillId="0" borderId="24" xfId="0" applyFont="1" applyBorder="1" applyAlignment="1">
      <alignment/>
    </xf>
    <xf numFmtId="173" fontId="13" fillId="33" borderId="24" xfId="0" applyNumberFormat="1" applyFont="1" applyFill="1" applyBorder="1" applyAlignment="1">
      <alignment horizontal="right"/>
    </xf>
    <xf numFmtId="173" fontId="13" fillId="33" borderId="11" xfId="0" applyNumberFormat="1" applyFont="1" applyFill="1" applyBorder="1" applyAlignment="1">
      <alignment/>
    </xf>
    <xf numFmtId="3" fontId="24" fillId="33" borderId="24" xfId="0" applyNumberFormat="1" applyFont="1" applyFill="1" applyBorder="1" applyAlignment="1">
      <alignment/>
    </xf>
    <xf numFmtId="0" fontId="15" fillId="33" borderId="0" xfId="0" applyFont="1" applyFill="1" applyAlignment="1">
      <alignment horizontal="left"/>
    </xf>
    <xf numFmtId="173" fontId="6" fillId="0" borderId="28" xfId="0" applyNumberFormat="1" applyFont="1" applyBorder="1" applyAlignment="1">
      <alignment horizontal="right"/>
    </xf>
    <xf numFmtId="0" fontId="5" fillId="33" borderId="10" xfId="0" applyFont="1" applyFill="1" applyBorder="1" applyAlignment="1" quotePrefix="1">
      <alignment/>
    </xf>
    <xf numFmtId="3" fontId="6" fillId="33" borderId="15" xfId="0" applyNumberFormat="1" applyFont="1" applyFill="1" applyBorder="1" applyAlignment="1">
      <alignment horizontal="right"/>
    </xf>
    <xf numFmtId="0" fontId="5" fillId="33" borderId="11" xfId="0" applyFont="1" applyFill="1" applyBorder="1" applyAlignment="1">
      <alignment horizontal="left"/>
    </xf>
    <xf numFmtId="0" fontId="14" fillId="33" borderId="0" xfId="0" applyFont="1" applyFill="1" applyAlignment="1">
      <alignment horizontal="left"/>
    </xf>
    <xf numFmtId="0" fontId="15" fillId="33" borderId="0" xfId="0" applyFont="1" applyFill="1" applyBorder="1" applyAlignment="1">
      <alignment/>
    </xf>
    <xf numFmtId="3" fontId="15" fillId="33" borderId="0"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18"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18" xfId="0" applyNumberFormat="1" applyFont="1" applyFill="1" applyBorder="1" applyAlignment="1">
      <alignment horizontal="right"/>
    </xf>
    <xf numFmtId="0" fontId="6" fillId="33" borderId="19" xfId="0" applyFont="1" applyFill="1" applyBorder="1" applyAlignment="1">
      <alignment/>
    </xf>
    <xf numFmtId="0" fontId="15" fillId="33" borderId="0" xfId="0" applyFont="1" applyFill="1" applyAlignment="1" quotePrefix="1">
      <alignment/>
    </xf>
    <xf numFmtId="9" fontId="15" fillId="33" borderId="0" xfId="0" applyNumberFormat="1" applyFont="1" applyFill="1" applyAlignment="1">
      <alignment/>
    </xf>
    <xf numFmtId="3" fontId="15" fillId="33" borderId="0" xfId="0" applyNumberFormat="1" applyFont="1" applyFill="1" applyAlignment="1">
      <alignment/>
    </xf>
    <xf numFmtId="0" fontId="5" fillId="33" borderId="0" xfId="0" applyFont="1" applyFill="1" applyBorder="1" applyAlignment="1">
      <alignment horizontal="center"/>
    </xf>
    <xf numFmtId="0" fontId="5" fillId="33" borderId="23" xfId="0" applyFont="1" applyFill="1" applyBorder="1" applyAlignment="1">
      <alignment horizontal="center"/>
    </xf>
    <xf numFmtId="0" fontId="5" fillId="33" borderId="16" xfId="0" applyFont="1" applyFill="1" applyBorder="1" applyAlignment="1">
      <alignment horizontal="center"/>
    </xf>
    <xf numFmtId="0" fontId="25" fillId="33" borderId="0" xfId="0" applyFont="1" applyFill="1" applyAlignment="1">
      <alignment/>
    </xf>
    <xf numFmtId="0" fontId="6" fillId="33" borderId="23" xfId="0" applyFont="1" applyFill="1" applyBorder="1" applyAlignment="1">
      <alignment/>
    </xf>
    <xf numFmtId="0" fontId="7" fillId="33" borderId="11" xfId="0" applyFont="1" applyFill="1" applyBorder="1" applyAlignment="1">
      <alignment/>
    </xf>
    <xf numFmtId="3" fontId="6" fillId="0" borderId="24" xfId="0" applyNumberFormat="1" applyFont="1" applyBorder="1" applyAlignment="1">
      <alignment/>
    </xf>
    <xf numFmtId="173" fontId="5" fillId="0" borderId="28" xfId="0"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left"/>
    </xf>
    <xf numFmtId="0" fontId="13" fillId="0" borderId="0" xfId="0" applyFont="1" applyAlignment="1">
      <alignment/>
    </xf>
    <xf numFmtId="0" fontId="13" fillId="0" borderId="0" xfId="0" applyFont="1" applyAlignment="1">
      <alignment horizontal="center"/>
    </xf>
    <xf numFmtId="182" fontId="27" fillId="0" borderId="26" xfId="0" applyNumberFormat="1" applyFont="1" applyBorder="1" applyAlignment="1">
      <alignment horizontal="center" vertical="top" wrapText="1"/>
    </xf>
    <xf numFmtId="0" fontId="5" fillId="0" borderId="0" xfId="0" applyFont="1" applyAlignment="1">
      <alignment/>
    </xf>
    <xf numFmtId="0" fontId="6" fillId="33" borderId="0" xfId="0" applyFont="1" applyFill="1" applyAlignment="1">
      <alignment/>
    </xf>
    <xf numFmtId="0" fontId="6" fillId="0" borderId="0" xfId="0" applyFont="1" applyBorder="1" applyAlignment="1">
      <alignment horizontal="left"/>
    </xf>
    <xf numFmtId="0" fontId="11" fillId="33" borderId="0" xfId="0" applyFont="1" applyFill="1" applyBorder="1" applyAlignment="1">
      <alignment/>
    </xf>
    <xf numFmtId="0" fontId="12" fillId="33" borderId="0" xfId="0" applyFont="1" applyFill="1" applyBorder="1" applyAlignment="1">
      <alignment/>
    </xf>
    <xf numFmtId="0" fontId="19" fillId="33" borderId="20" xfId="0" applyFont="1" applyFill="1" applyBorder="1" applyAlignment="1">
      <alignment/>
    </xf>
    <xf numFmtId="173" fontId="3" fillId="33" borderId="24" xfId="0" applyNumberFormat="1" applyFont="1" applyFill="1" applyBorder="1" applyAlignment="1">
      <alignment/>
    </xf>
    <xf numFmtId="3" fontId="11" fillId="33" borderId="28" xfId="0" applyNumberFormat="1" applyFont="1" applyFill="1" applyBorder="1" applyAlignment="1">
      <alignment/>
    </xf>
    <xf numFmtId="37" fontId="5" fillId="0" borderId="28" xfId="0" applyNumberFormat="1" applyFont="1" applyBorder="1" applyAlignment="1" quotePrefix="1">
      <alignment/>
    </xf>
    <xf numFmtId="0" fontId="9" fillId="0" borderId="0" xfId="0" applyFont="1" applyBorder="1" applyAlignment="1">
      <alignment horizontal="left"/>
    </xf>
    <xf numFmtId="0" fontId="19" fillId="0" borderId="25" xfId="0" applyNumberFormat="1" applyFont="1" applyBorder="1" applyAlignment="1">
      <alignment horizontal="center" vertical="center" wrapText="1"/>
    </xf>
    <xf numFmtId="49" fontId="19" fillId="0" borderId="2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26" xfId="0" applyNumberFormat="1" applyFont="1" applyBorder="1" applyAlignment="1">
      <alignment horizontal="center" vertical="top"/>
    </xf>
    <xf numFmtId="49" fontId="19" fillId="0" borderId="26" xfId="0" applyNumberFormat="1" applyFont="1" applyBorder="1" applyAlignment="1">
      <alignment vertical="top" wrapText="1"/>
    </xf>
    <xf numFmtId="49" fontId="13" fillId="0" borderId="26" xfId="0" applyNumberFormat="1" applyFont="1" applyBorder="1" applyAlignment="1">
      <alignment vertical="top"/>
    </xf>
    <xf numFmtId="3" fontId="13" fillId="0" borderId="24" xfId="0" applyNumberFormat="1" applyFont="1" applyBorder="1" applyAlignment="1">
      <alignment horizontal="center" vertical="top"/>
    </xf>
    <xf numFmtId="3" fontId="13" fillId="0" borderId="24" xfId="0" applyNumberFormat="1" applyFont="1" applyBorder="1" applyAlignment="1">
      <alignment vertical="top" wrapText="1"/>
    </xf>
    <xf numFmtId="3" fontId="13" fillId="0" borderId="24" xfId="42" applyNumberFormat="1" applyFont="1" applyBorder="1" applyAlignment="1">
      <alignment horizontal="right" vertical="top"/>
    </xf>
    <xf numFmtId="37" fontId="13" fillId="0" borderId="24" xfId="42" applyNumberFormat="1" applyFont="1" applyBorder="1" applyAlignment="1">
      <alignment horizontal="right" vertical="top"/>
    </xf>
    <xf numFmtId="3" fontId="19" fillId="0" borderId="24" xfId="0" applyNumberFormat="1" applyFont="1" applyBorder="1" applyAlignment="1">
      <alignment horizontal="center" vertical="top"/>
    </xf>
    <xf numFmtId="3" fontId="19" fillId="0" borderId="24" xfId="0" applyNumberFormat="1" applyFont="1" applyBorder="1" applyAlignment="1">
      <alignment vertical="top" wrapText="1"/>
    </xf>
    <xf numFmtId="37" fontId="19" fillId="0" borderId="24" xfId="42" applyNumberFormat="1" applyFont="1" applyBorder="1" applyAlignment="1">
      <alignment vertical="top"/>
    </xf>
    <xf numFmtId="3" fontId="13" fillId="0" borderId="24" xfId="0" applyNumberFormat="1" applyFont="1" applyBorder="1" applyAlignment="1">
      <alignment horizontal="right" vertical="top"/>
    </xf>
    <xf numFmtId="37" fontId="13" fillId="0" borderId="24" xfId="0" applyNumberFormat="1" applyFont="1" applyBorder="1" applyAlignment="1">
      <alignment horizontal="right" vertical="top"/>
    </xf>
    <xf numFmtId="3" fontId="28" fillId="0" borderId="24" xfId="0" applyNumberFormat="1" applyFont="1" applyBorder="1" applyAlignment="1">
      <alignment horizontal="center" vertical="top"/>
    </xf>
    <xf numFmtId="37" fontId="19" fillId="0" borderId="24" xfId="42" applyNumberFormat="1" applyFont="1" applyBorder="1" applyAlignment="1">
      <alignment horizontal="right" vertical="top"/>
    </xf>
    <xf numFmtId="3" fontId="19" fillId="0" borderId="24" xfId="0" applyNumberFormat="1" applyFont="1" applyBorder="1" applyAlignment="1">
      <alignment horizontal="right" vertical="top"/>
    </xf>
    <xf numFmtId="3" fontId="19" fillId="0" borderId="18" xfId="0" applyNumberFormat="1" applyFont="1" applyBorder="1" applyAlignment="1">
      <alignment horizontal="center" vertical="top"/>
    </xf>
    <xf numFmtId="3" fontId="19" fillId="0" borderId="18" xfId="0" applyNumberFormat="1" applyFont="1" applyBorder="1" applyAlignment="1">
      <alignment vertical="top" wrapText="1"/>
    </xf>
    <xf numFmtId="173" fontId="19" fillId="0" borderId="18" xfId="42" applyNumberFormat="1" applyFont="1" applyBorder="1" applyAlignment="1">
      <alignment vertical="top"/>
    </xf>
    <xf numFmtId="0" fontId="28" fillId="33" borderId="10" xfId="0" applyFont="1" applyFill="1" applyBorder="1" applyAlignment="1">
      <alignment/>
    </xf>
    <xf numFmtId="0" fontId="28" fillId="33" borderId="0" xfId="0" applyFont="1" applyFill="1" applyBorder="1" applyAlignment="1">
      <alignment/>
    </xf>
    <xf numFmtId="3" fontId="28" fillId="33" borderId="24" xfId="0" applyNumberFormat="1" applyFont="1" applyFill="1" applyBorder="1" applyAlignment="1">
      <alignment horizontal="right"/>
    </xf>
    <xf numFmtId="3" fontId="28" fillId="33" borderId="0" xfId="0" applyNumberFormat="1" applyFont="1" applyFill="1" applyBorder="1" applyAlignment="1">
      <alignment horizontal="right"/>
    </xf>
    <xf numFmtId="173" fontId="13" fillId="33" borderId="0" xfId="0" applyNumberFormat="1" applyFont="1" applyFill="1" applyBorder="1" applyAlignment="1">
      <alignment horizontal="right"/>
    </xf>
    <xf numFmtId="173" fontId="28" fillId="33" borderId="0" xfId="0" applyNumberFormat="1" applyFont="1" applyFill="1" applyBorder="1" applyAlignment="1">
      <alignment horizontal="right"/>
    </xf>
    <xf numFmtId="173" fontId="28" fillId="33" borderId="24" xfId="0" applyNumberFormat="1" applyFont="1" applyFill="1" applyBorder="1" applyAlignment="1">
      <alignment horizontal="right"/>
    </xf>
    <xf numFmtId="173" fontId="1" fillId="0" borderId="0" xfId="0" applyNumberFormat="1" applyFont="1" applyAlignment="1">
      <alignment/>
    </xf>
    <xf numFmtId="173" fontId="0" fillId="0" borderId="0" xfId="0" applyNumberFormat="1" applyAlignment="1">
      <alignment/>
    </xf>
    <xf numFmtId="0" fontId="7" fillId="33" borderId="10" xfId="0" applyFont="1" applyFill="1" applyBorder="1" applyAlignment="1">
      <alignment horizontal="left"/>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0" fontId="6" fillId="33" borderId="0" xfId="0" applyFont="1" applyFill="1" applyBorder="1" applyAlignment="1">
      <alignment horizontal="center"/>
    </xf>
    <xf numFmtId="3" fontId="29" fillId="33" borderId="10" xfId="0" applyNumberFormat="1" applyFont="1" applyFill="1" applyBorder="1" applyAlignment="1">
      <alignment horizontal="center"/>
    </xf>
    <xf numFmtId="3" fontId="29" fillId="33" borderId="11" xfId="0" applyNumberFormat="1" applyFont="1" applyFill="1" applyBorder="1" applyAlignment="1">
      <alignment horizontal="center"/>
    </xf>
    <xf numFmtId="173" fontId="5" fillId="33" borderId="0" xfId="0" applyNumberFormat="1" applyFont="1" applyFill="1" applyBorder="1" applyAlignment="1">
      <alignment horizontal="right"/>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41" fontId="11" fillId="0" borderId="28" xfId="0" applyNumberFormat="1" applyFont="1" applyBorder="1" applyAlignment="1">
      <alignment/>
    </xf>
    <xf numFmtId="37" fontId="11" fillId="0" borderId="28" xfId="0" applyNumberFormat="1" applyFont="1" applyBorder="1" applyAlignment="1" quotePrefix="1">
      <alignment horizontal="right"/>
    </xf>
    <xf numFmtId="173" fontId="13" fillId="33" borderId="11" xfId="0" applyNumberFormat="1" applyFont="1" applyFill="1" applyBorder="1" applyAlignment="1">
      <alignment horizontal="right"/>
    </xf>
    <xf numFmtId="3" fontId="28" fillId="33" borderId="11" xfId="0" applyNumberFormat="1" applyFont="1" applyFill="1" applyBorder="1" applyAlignment="1">
      <alignment horizontal="right"/>
    </xf>
    <xf numFmtId="37" fontId="3" fillId="33" borderId="24" xfId="0" applyNumberFormat="1" applyFont="1" applyFill="1" applyBorder="1" applyAlignment="1">
      <alignment horizontal="right"/>
    </xf>
    <xf numFmtId="3" fontId="29" fillId="33" borderId="0" xfId="0" applyNumberFormat="1" applyFont="1" applyFill="1" applyBorder="1" applyAlignment="1">
      <alignment horizontal="center"/>
    </xf>
    <xf numFmtId="173" fontId="6" fillId="33" borderId="20" xfId="0" applyNumberFormat="1" applyFont="1" applyFill="1" applyBorder="1" applyAlignment="1">
      <alignment horizontal="right"/>
    </xf>
    <xf numFmtId="173" fontId="6" fillId="33" borderId="23" xfId="0" applyNumberFormat="1" applyFont="1" applyFill="1" applyBorder="1" applyAlignment="1">
      <alignment horizontal="right"/>
    </xf>
    <xf numFmtId="173" fontId="6" fillId="33" borderId="17" xfId="0" applyNumberFormat="1" applyFont="1" applyFill="1" applyBorder="1" applyAlignment="1">
      <alignment horizontal="right"/>
    </xf>
    <xf numFmtId="0" fontId="13" fillId="0" borderId="20" xfId="0" applyFont="1" applyBorder="1" applyAlignment="1">
      <alignment horizontal="right"/>
    </xf>
    <xf numFmtId="0" fontId="13" fillId="0" borderId="0" xfId="0" applyFont="1" applyBorder="1" applyAlignment="1">
      <alignment horizontal="right"/>
    </xf>
    <xf numFmtId="3" fontId="19" fillId="33" borderId="0" xfId="57" applyNumberFormat="1" applyFont="1" applyFill="1" applyBorder="1" applyProtection="1">
      <alignment/>
      <protection hidden="1"/>
    </xf>
    <xf numFmtId="0" fontId="5" fillId="33" borderId="10" xfId="0" applyNumberFormat="1" applyFont="1" applyFill="1" applyBorder="1" applyAlignment="1">
      <alignment/>
    </xf>
    <xf numFmtId="0" fontId="5" fillId="33" borderId="0" xfId="0" applyNumberFormat="1" applyFont="1" applyFill="1" applyBorder="1" applyAlignment="1">
      <alignment/>
    </xf>
    <xf numFmtId="0" fontId="5" fillId="33" borderId="19" xfId="0" applyNumberFormat="1" applyFont="1" applyFill="1" applyBorder="1" applyAlignment="1">
      <alignment/>
    </xf>
    <xf numFmtId="0" fontId="5" fillId="33" borderId="20" xfId="0" applyNumberFormat="1" applyFont="1" applyFill="1" applyBorder="1" applyAlignment="1">
      <alignment/>
    </xf>
    <xf numFmtId="0" fontId="3" fillId="0" borderId="0" xfId="0" applyFont="1" applyAlignment="1">
      <alignment horizontal="center"/>
    </xf>
    <xf numFmtId="0" fontId="30" fillId="0" borderId="0" xfId="0" applyFont="1" applyAlignment="1">
      <alignment/>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3" fontId="6" fillId="33" borderId="19" xfId="0" applyNumberFormat="1" applyFont="1" applyFill="1" applyBorder="1" applyAlignment="1">
      <alignment horizontal="right"/>
    </xf>
    <xf numFmtId="0" fontId="6" fillId="33" borderId="10" xfId="0" applyFont="1" applyFill="1" applyBorder="1" applyAlignment="1">
      <alignment horizontal="center"/>
    </xf>
    <xf numFmtId="173" fontId="6" fillId="33" borderId="11" xfId="0" applyNumberFormat="1" applyFont="1" applyFill="1" applyBorder="1" applyAlignment="1">
      <alignment horizontal="right"/>
    </xf>
    <xf numFmtId="0" fontId="5" fillId="33" borderId="0" xfId="0" applyFont="1" applyFill="1" applyBorder="1" applyAlignment="1">
      <alignment vertical="top"/>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15" xfId="0" applyFont="1" applyFill="1" applyBorder="1" applyAlignment="1">
      <alignment vertical="center"/>
    </xf>
    <xf numFmtId="173" fontId="6" fillId="33" borderId="0" xfId="0" applyNumberFormat="1" applyFont="1" applyFill="1" applyBorder="1" applyAlignment="1">
      <alignment horizontal="right"/>
    </xf>
    <xf numFmtId="3" fontId="6" fillId="33" borderId="17" xfId="0" applyNumberFormat="1" applyFont="1" applyFill="1" applyBorder="1" applyAlignment="1">
      <alignment horizontal="right"/>
    </xf>
    <xf numFmtId="3" fontId="6" fillId="0" borderId="28" xfId="0" applyNumberFormat="1" applyFont="1" applyBorder="1" applyAlignment="1">
      <alignment horizontal="right"/>
    </xf>
    <xf numFmtId="3" fontId="23" fillId="34" borderId="0" xfId="57" applyNumberFormat="1" applyFont="1" applyFill="1" applyBorder="1" applyProtection="1">
      <alignment/>
      <protection locked="0"/>
    </xf>
    <xf numFmtId="0" fontId="5" fillId="33" borderId="19" xfId="0" applyFont="1" applyFill="1" applyBorder="1" applyAlignment="1" quotePrefix="1">
      <alignment/>
    </xf>
    <xf numFmtId="0" fontId="19" fillId="33" borderId="11" xfId="0" applyFont="1" applyFill="1" applyBorder="1" applyAlignment="1">
      <alignment/>
    </xf>
    <xf numFmtId="14" fontId="19" fillId="33" borderId="0" xfId="0" applyNumberFormat="1" applyFont="1" applyFill="1" applyBorder="1" applyAlignment="1">
      <alignment/>
    </xf>
    <xf numFmtId="14" fontId="19" fillId="33" borderId="20" xfId="0" applyNumberFormat="1" applyFont="1" applyFill="1" applyBorder="1" applyAlignment="1">
      <alignment/>
    </xf>
    <xf numFmtId="0" fontId="14" fillId="33" borderId="0" xfId="0" applyFont="1" applyFill="1" applyBorder="1" applyAlignment="1">
      <alignment/>
    </xf>
    <xf numFmtId="0" fontId="19" fillId="0" borderId="0" xfId="0" applyFont="1" applyAlignment="1">
      <alignment/>
    </xf>
    <xf numFmtId="0" fontId="13" fillId="0" borderId="0" xfId="0" applyFont="1" applyAlignment="1">
      <alignment/>
    </xf>
    <xf numFmtId="0" fontId="13" fillId="0" borderId="27" xfId="0" applyFont="1" applyBorder="1" applyAlignment="1">
      <alignment vertical="center" wrapText="1"/>
    </xf>
    <xf numFmtId="0" fontId="13" fillId="0" borderId="27" xfId="0" applyFont="1" applyBorder="1" applyAlignment="1" quotePrefix="1">
      <alignment horizontal="center"/>
    </xf>
    <xf numFmtId="0" fontId="13" fillId="0" borderId="27" xfId="0" applyFont="1" applyBorder="1" applyAlignment="1">
      <alignment horizontal="center"/>
    </xf>
    <xf numFmtId="3" fontId="13" fillId="0" borderId="27" xfId="0" applyNumberFormat="1" applyFont="1" applyBorder="1" applyAlignment="1">
      <alignment/>
    </xf>
    <xf numFmtId="0" fontId="13" fillId="0" borderId="28" xfId="0" applyFont="1" applyBorder="1" applyAlignment="1">
      <alignment vertical="center" wrapText="1"/>
    </xf>
    <xf numFmtId="0" fontId="13" fillId="0" borderId="28" xfId="0" applyFont="1" applyBorder="1" applyAlignment="1" quotePrefix="1">
      <alignment horizontal="center"/>
    </xf>
    <xf numFmtId="0" fontId="13" fillId="0" borderId="28" xfId="0" applyFont="1" applyBorder="1" applyAlignment="1">
      <alignment horizontal="center"/>
    </xf>
    <xf numFmtId="3" fontId="13" fillId="0" borderId="28" xfId="0" applyNumberFormat="1" applyFont="1" applyBorder="1" applyAlignment="1">
      <alignment/>
    </xf>
    <xf numFmtId="0" fontId="13" fillId="0" borderId="30" xfId="0" applyFont="1" applyBorder="1" applyAlignment="1">
      <alignment vertical="center" wrapText="1"/>
    </xf>
    <xf numFmtId="0" fontId="13" fillId="0" borderId="30" xfId="0" applyFont="1" applyBorder="1" applyAlignment="1">
      <alignment horizontal="center"/>
    </xf>
    <xf numFmtId="37" fontId="19" fillId="0" borderId="28" xfId="0" applyNumberFormat="1" applyFont="1" applyBorder="1" applyAlignment="1">
      <alignment vertical="center" wrapText="1"/>
    </xf>
    <xf numFmtId="0" fontId="28" fillId="0" borderId="29" xfId="0" applyFont="1" applyBorder="1" applyAlignment="1">
      <alignment vertical="center" wrapText="1"/>
    </xf>
    <xf numFmtId="0" fontId="28" fillId="0" borderId="29" xfId="0" applyFont="1" applyBorder="1" applyAlignment="1">
      <alignment horizontal="center"/>
    </xf>
    <xf numFmtId="3" fontId="32" fillId="0" borderId="28" xfId="0" applyNumberFormat="1" applyFont="1" applyBorder="1" applyAlignment="1">
      <alignment/>
    </xf>
    <xf numFmtId="37" fontId="19" fillId="0" borderId="28" xfId="0" applyNumberFormat="1" applyFont="1" applyBorder="1" applyAlignment="1">
      <alignment/>
    </xf>
    <xf numFmtId="3" fontId="19" fillId="0" borderId="28" xfId="0" applyNumberFormat="1" applyFont="1" applyBorder="1" applyAlignment="1">
      <alignment/>
    </xf>
    <xf numFmtId="3" fontId="31" fillId="0" borderId="28" xfId="0" applyNumberFormat="1" applyFont="1" applyBorder="1" applyAlignment="1">
      <alignment/>
    </xf>
    <xf numFmtId="3" fontId="23" fillId="0" borderId="28" xfId="0" applyNumberFormat="1" applyFont="1" applyBorder="1" applyAlignment="1">
      <alignment/>
    </xf>
    <xf numFmtId="37" fontId="23" fillId="0" borderId="28" xfId="0" applyNumberFormat="1" applyFont="1" applyBorder="1" applyAlignment="1">
      <alignment/>
    </xf>
    <xf numFmtId="3" fontId="19" fillId="33" borderId="28" xfId="57" applyNumberFormat="1" applyFont="1" applyFill="1" applyBorder="1" applyProtection="1">
      <alignment/>
      <protection hidden="1"/>
    </xf>
    <xf numFmtId="0" fontId="21" fillId="0" borderId="28" xfId="0" applyFont="1" applyBorder="1" applyAlignment="1">
      <alignment horizontal="center"/>
    </xf>
    <xf numFmtId="0" fontId="21" fillId="0" borderId="28" xfId="0" applyFont="1" applyBorder="1" applyAlignment="1">
      <alignment/>
    </xf>
    <xf numFmtId="3" fontId="33" fillId="0" borderId="28" xfId="0" applyNumberFormat="1" applyFont="1" applyBorder="1" applyAlignment="1">
      <alignment/>
    </xf>
    <xf numFmtId="37" fontId="33" fillId="0" borderId="28" xfId="0" applyNumberFormat="1" applyFont="1" applyBorder="1" applyAlignment="1">
      <alignment/>
    </xf>
    <xf numFmtId="0" fontId="13" fillId="0" borderId="18" xfId="0" applyFont="1" applyBorder="1" applyAlignment="1">
      <alignment vertical="center" wrapText="1"/>
    </xf>
    <xf numFmtId="0" fontId="13" fillId="0" borderId="18" xfId="0" applyFont="1" applyBorder="1" applyAlignment="1">
      <alignment horizontal="center"/>
    </xf>
    <xf numFmtId="3" fontId="23" fillId="0" borderId="31" xfId="0" applyNumberFormat="1" applyFont="1" applyBorder="1" applyAlignment="1">
      <alignment/>
    </xf>
    <xf numFmtId="3" fontId="23" fillId="0" borderId="18" xfId="0" applyNumberFormat="1" applyFont="1" applyBorder="1" applyAlignment="1">
      <alignment/>
    </xf>
    <xf numFmtId="0" fontId="9" fillId="0" borderId="26" xfId="0" applyFont="1" applyBorder="1" applyAlignment="1">
      <alignment horizontal="center" vertical="top"/>
    </xf>
    <xf numFmtId="0" fontId="9" fillId="0" borderId="26" xfId="0" applyFont="1" applyBorder="1" applyAlignment="1">
      <alignment horizontal="center" vertical="top" wrapText="1"/>
    </xf>
    <xf numFmtId="182" fontId="9" fillId="0" borderId="12" xfId="0" applyNumberFormat="1" applyFont="1" applyBorder="1" applyAlignment="1">
      <alignment horizontal="center" vertical="top" wrapText="1"/>
    </xf>
    <xf numFmtId="182" fontId="9" fillId="0" borderId="26" xfId="0" applyNumberFormat="1" applyFont="1" applyBorder="1" applyAlignment="1">
      <alignment horizontal="center" vertical="top" wrapText="1"/>
    </xf>
    <xf numFmtId="0" fontId="13" fillId="0" borderId="0" xfId="0" applyFont="1" applyBorder="1" applyAlignment="1">
      <alignment vertical="center" wrapText="1"/>
    </xf>
    <xf numFmtId="0" fontId="13" fillId="0" borderId="0" xfId="0" applyFont="1" applyBorder="1" applyAlignment="1">
      <alignment horizontal="center"/>
    </xf>
    <xf numFmtId="3" fontId="23" fillId="0" borderId="0" xfId="0" applyNumberFormat="1" applyFont="1" applyBorder="1" applyAlignment="1">
      <alignment/>
    </xf>
    <xf numFmtId="0" fontId="9" fillId="0" borderId="0" xfId="0" applyFont="1" applyAlignment="1">
      <alignment horizontal="left"/>
    </xf>
    <xf numFmtId="0" fontId="34" fillId="33" borderId="0" xfId="0" applyFont="1" applyFill="1" applyBorder="1" applyAlignment="1">
      <alignment horizontal="center"/>
    </xf>
    <xf numFmtId="3" fontId="34" fillId="33" borderId="0" xfId="0" applyNumberFormat="1" applyFont="1" applyFill="1" applyBorder="1" applyAlignment="1">
      <alignment horizontal="center"/>
    </xf>
    <xf numFmtId="0" fontId="6" fillId="0" borderId="0" xfId="0" applyFont="1" applyAlignment="1">
      <alignment horizontal="left"/>
    </xf>
    <xf numFmtId="0" fontId="5" fillId="0" borderId="34" xfId="0" applyFont="1" applyBorder="1" applyAlignment="1">
      <alignment horizontal="center"/>
    </xf>
    <xf numFmtId="0" fontId="5" fillId="0" borderId="35" xfId="0" applyFont="1" applyBorder="1" applyAlignment="1">
      <alignment horizont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9" fillId="0" borderId="26" xfId="0" applyFont="1" applyBorder="1" applyAlignment="1">
      <alignment horizontal="center" vertical="center" wrapText="1"/>
    </xf>
    <xf numFmtId="0" fontId="5" fillId="0" borderId="18" xfId="0" applyFont="1" applyBorder="1" applyAlignment="1">
      <alignment vertical="center" wrapText="1"/>
    </xf>
    <xf numFmtId="14" fontId="9" fillId="0" borderId="26" xfId="0" applyNumberFormat="1" applyFont="1" applyBorder="1" applyAlignment="1">
      <alignment horizontal="center" vertical="center" wrapText="1"/>
    </xf>
    <xf numFmtId="14" fontId="5" fillId="0" borderId="18" xfId="0" applyNumberFormat="1" applyFont="1" applyBorder="1" applyAlignment="1">
      <alignment vertical="center" wrapText="1"/>
    </xf>
    <xf numFmtId="0" fontId="5" fillId="0" borderId="36" xfId="0" applyFont="1" applyBorder="1" applyAlignment="1">
      <alignment horizontal="center"/>
    </xf>
    <xf numFmtId="0" fontId="5" fillId="0" borderId="37" xfId="0" applyFont="1" applyBorder="1" applyAlignment="1">
      <alignment horizontal="center"/>
    </xf>
    <xf numFmtId="0" fontId="26" fillId="0" borderId="0" xfId="0" applyFont="1" applyAlignment="1">
      <alignment horizontal="center"/>
    </xf>
    <xf numFmtId="0" fontId="5" fillId="0" borderId="0" xfId="0" applyFont="1" applyAlignment="1">
      <alignment horizontal="center"/>
    </xf>
    <xf numFmtId="0" fontId="7" fillId="0" borderId="20" xfId="0" applyFont="1" applyBorder="1" applyAlignment="1">
      <alignment horizontal="right"/>
    </xf>
    <xf numFmtId="0" fontId="5" fillId="0" borderId="38" xfId="0" applyFont="1" applyBorder="1" applyAlignment="1">
      <alignment horizontal="center"/>
    </xf>
    <xf numFmtId="0" fontId="5" fillId="0" borderId="39" xfId="0" applyFont="1" applyBorder="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6" fillId="0" borderId="0" xfId="0" applyFont="1" applyBorder="1" applyAlignment="1">
      <alignment horizontal="left"/>
    </xf>
    <xf numFmtId="0" fontId="19" fillId="0" borderId="0" xfId="0" applyFont="1" applyAlignment="1">
      <alignment horizontal="center"/>
    </xf>
    <xf numFmtId="0" fontId="5" fillId="0" borderId="0" xfId="0" applyFont="1" applyAlignment="1">
      <alignment horizontal="left"/>
    </xf>
    <xf numFmtId="0" fontId="6" fillId="0" borderId="0" xfId="0" applyFont="1" applyAlignment="1">
      <alignment horizontal="right"/>
    </xf>
    <xf numFmtId="0" fontId="5" fillId="0" borderId="0" xfId="0" applyFont="1" applyBorder="1" applyAlignment="1">
      <alignment horizontal="left"/>
    </xf>
    <xf numFmtId="0" fontId="6" fillId="0" borderId="0" xfId="0" applyFont="1" applyBorder="1" applyAlignment="1">
      <alignment horizontal="right"/>
    </xf>
    <xf numFmtId="0" fontId="9" fillId="0" borderId="0" xfId="0" applyFont="1" applyBorder="1" applyAlignment="1">
      <alignment horizontal="left"/>
    </xf>
    <xf numFmtId="0" fontId="8" fillId="0" borderId="0" xfId="0" applyNumberFormat="1" applyFont="1" applyBorder="1" applyAlignment="1">
      <alignment horizontal="center"/>
    </xf>
    <xf numFmtId="3" fontId="7" fillId="33" borderId="0" xfId="0" applyNumberFormat="1" applyFont="1" applyFill="1" applyBorder="1" applyAlignment="1">
      <alignment horizontal="righ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0" fontId="5" fillId="33" borderId="0" xfId="0" applyFont="1" applyFill="1" applyBorder="1" applyAlignment="1">
      <alignment horizontal="left" wrapText="1"/>
    </xf>
    <xf numFmtId="0" fontId="5" fillId="33" borderId="0" xfId="0" applyFont="1" applyFill="1" applyBorder="1" applyAlignment="1">
      <alignment horizontal="left"/>
    </xf>
    <xf numFmtId="3" fontId="5" fillId="33" borderId="10" xfId="0" applyNumberFormat="1" applyFont="1" applyFill="1" applyBorder="1" applyAlignment="1">
      <alignment horizontal="center"/>
    </xf>
    <xf numFmtId="3" fontId="5" fillId="33" borderId="11" xfId="0" applyNumberFormat="1" applyFont="1" applyFill="1" applyBorder="1" applyAlignment="1">
      <alignment horizontal="center"/>
    </xf>
    <xf numFmtId="0" fontId="6" fillId="33" borderId="12" xfId="0" applyFont="1" applyFill="1" applyBorder="1" applyAlignment="1">
      <alignment horizontal="center"/>
    </xf>
    <xf numFmtId="0" fontId="6" fillId="33" borderId="14" xfId="0" applyFont="1" applyFill="1" applyBorder="1" applyAlignment="1">
      <alignment horizontal="center"/>
    </xf>
    <xf numFmtId="182" fontId="6" fillId="33" borderId="12" xfId="0" applyNumberFormat="1" applyFont="1" applyFill="1" applyBorder="1" applyAlignment="1">
      <alignment horizontal="center"/>
    </xf>
    <xf numFmtId="182" fontId="6" fillId="33" borderId="14" xfId="0" applyNumberFormat="1" applyFont="1" applyFill="1" applyBorder="1" applyAlignment="1">
      <alignment horizontal="center"/>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3" fontId="5" fillId="33" borderId="19" xfId="0" applyNumberFormat="1" applyFont="1" applyFill="1" applyBorder="1" applyAlignment="1">
      <alignment horizontal="center"/>
    </xf>
    <xf numFmtId="3" fontId="5" fillId="33" borderId="15" xfId="0" applyNumberFormat="1" applyFont="1" applyFill="1" applyBorder="1" applyAlignment="1">
      <alignment horizontal="center"/>
    </xf>
    <xf numFmtId="3" fontId="11" fillId="33" borderId="10" xfId="0" applyNumberFormat="1" applyFont="1" applyFill="1" applyBorder="1" applyAlignment="1">
      <alignment horizontal="right"/>
    </xf>
    <xf numFmtId="3" fontId="11" fillId="33" borderId="11"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5" fillId="33" borderId="16" xfId="0" applyNumberFormat="1" applyFont="1" applyFill="1" applyBorder="1" applyAlignment="1">
      <alignment horizontal="right"/>
    </xf>
    <xf numFmtId="3" fontId="5" fillId="33" borderId="23" xfId="0" applyNumberFormat="1" applyFont="1" applyFill="1" applyBorder="1" applyAlignment="1">
      <alignment horizontal="right"/>
    </xf>
    <xf numFmtId="3" fontId="5" fillId="33" borderId="12" xfId="0" applyNumberFormat="1" applyFont="1" applyFill="1" applyBorder="1" applyAlignment="1">
      <alignment horizontal="right"/>
    </xf>
    <xf numFmtId="3" fontId="5" fillId="33" borderId="14" xfId="0" applyNumberFormat="1" applyFont="1" applyFill="1" applyBorder="1" applyAlignment="1">
      <alignment horizontal="right"/>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3" fontId="5" fillId="33" borderId="12" xfId="0" applyNumberFormat="1" applyFont="1" applyFill="1" applyBorder="1" applyAlignment="1" quotePrefix="1">
      <alignment horizontal="right"/>
    </xf>
    <xf numFmtId="3" fontId="5" fillId="33" borderId="14" xfId="0" applyNumberFormat="1" applyFont="1" applyFill="1" applyBorder="1" applyAlignment="1" quotePrefix="1">
      <alignment horizontal="right"/>
    </xf>
    <xf numFmtId="0" fontId="6" fillId="33" borderId="13" xfId="0" applyFont="1" applyFill="1" applyBorder="1" applyAlignment="1">
      <alignment horizontal="center"/>
    </xf>
    <xf numFmtId="3" fontId="5" fillId="33" borderId="16" xfId="0" applyNumberFormat="1" applyFont="1" applyFill="1" applyBorder="1" applyAlignment="1">
      <alignment horizontal="center"/>
    </xf>
    <xf numFmtId="3" fontId="5" fillId="33" borderId="23" xfId="0" applyNumberFormat="1" applyFont="1" applyFill="1" applyBorder="1" applyAlignment="1">
      <alignment horizontal="center"/>
    </xf>
    <xf numFmtId="3" fontId="6" fillId="33" borderId="12" xfId="0" applyNumberFormat="1" applyFont="1" applyFill="1" applyBorder="1" applyAlignment="1">
      <alignment/>
    </xf>
    <xf numFmtId="3" fontId="6" fillId="33" borderId="14" xfId="0" applyNumberFormat="1" applyFont="1" applyFill="1" applyBorder="1" applyAlignment="1">
      <alignment/>
    </xf>
    <xf numFmtId="0" fontId="15" fillId="33" borderId="0" xfId="0" applyFont="1" applyFill="1" applyAlignment="1">
      <alignment horizontal="left"/>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3" fontId="14" fillId="33" borderId="0" xfId="0" applyNumberFormat="1" applyFont="1" applyFill="1" applyBorder="1" applyAlignment="1">
      <alignment horizontal="center"/>
    </xf>
    <xf numFmtId="0" fontId="14" fillId="33" borderId="0" xfId="0" applyFont="1" applyFill="1" applyBorder="1" applyAlignment="1">
      <alignment horizontal="left"/>
    </xf>
    <xf numFmtId="3" fontId="29" fillId="33" borderId="16" xfId="0" applyNumberFormat="1" applyFont="1" applyFill="1" applyBorder="1" applyAlignment="1">
      <alignment horizontal="center"/>
    </xf>
    <xf numFmtId="3" fontId="29" fillId="33" borderId="23" xfId="0" applyNumberFormat="1" applyFont="1" applyFill="1" applyBorder="1" applyAlignment="1">
      <alignment horizontal="center"/>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37" fontId="5" fillId="33" borderId="10" xfId="0" applyNumberFormat="1" applyFont="1" applyFill="1" applyBorder="1" applyAlignment="1">
      <alignment horizontal="right"/>
    </xf>
    <xf numFmtId="37" fontId="5" fillId="33" borderId="11" xfId="0" applyNumberFormat="1" applyFont="1" applyFill="1" applyBorder="1" applyAlignment="1">
      <alignment horizontal="right"/>
    </xf>
    <xf numFmtId="182" fontId="6" fillId="33" borderId="16" xfId="0" applyNumberFormat="1" applyFont="1" applyFill="1" applyBorder="1" applyAlignment="1">
      <alignment horizontal="center"/>
    </xf>
    <xf numFmtId="182" fontId="6" fillId="33" borderId="23" xfId="0" applyNumberFormat="1" applyFont="1" applyFill="1" applyBorder="1" applyAlignment="1">
      <alignment horizontal="center"/>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173" fontId="5" fillId="33" borderId="0" xfId="0" applyNumberFormat="1" applyFont="1" applyFill="1" applyBorder="1" applyAlignment="1">
      <alignment horizontal="right"/>
    </xf>
    <xf numFmtId="3" fontId="6" fillId="33" borderId="17" xfId="0" applyNumberFormat="1" applyFont="1" applyFill="1" applyBorder="1" applyAlignment="1">
      <alignment horizontal="right"/>
    </xf>
    <xf numFmtId="3" fontId="5" fillId="33" borderId="0" xfId="0" applyNumberFormat="1" applyFont="1" applyFill="1" applyBorder="1" applyAlignment="1">
      <alignment horizontal="right"/>
    </xf>
    <xf numFmtId="0" fontId="6" fillId="33" borderId="12" xfId="0" applyFont="1" applyFill="1" applyBorder="1" applyAlignment="1">
      <alignment horizontal="left"/>
    </xf>
    <xf numFmtId="0" fontId="6" fillId="33" borderId="13" xfId="0" applyFont="1" applyFill="1" applyBorder="1" applyAlignment="1">
      <alignment horizontal="left"/>
    </xf>
    <xf numFmtId="0" fontId="6" fillId="33" borderId="14" xfId="0" applyFont="1" applyFill="1" applyBorder="1" applyAlignment="1">
      <alignment horizontal="left"/>
    </xf>
    <xf numFmtId="0" fontId="19" fillId="33" borderId="0" xfId="0" applyFont="1" applyFill="1" applyAlignment="1">
      <alignment horizontal="left"/>
    </xf>
    <xf numFmtId="0" fontId="8" fillId="33" borderId="0" xfId="0" applyFont="1" applyFill="1" applyAlignment="1">
      <alignment horizontal="center"/>
    </xf>
    <xf numFmtId="0" fontId="6" fillId="33" borderId="20" xfId="0" applyFont="1" applyFill="1" applyBorder="1" applyAlignment="1">
      <alignment horizontal="right"/>
    </xf>
    <xf numFmtId="3" fontId="17" fillId="33" borderId="16" xfId="0" applyNumberFormat="1" applyFont="1" applyFill="1" applyBorder="1" applyAlignment="1">
      <alignment horizontal="right"/>
    </xf>
    <xf numFmtId="3" fontId="17" fillId="33" borderId="23" xfId="0" applyNumberFormat="1" applyFont="1" applyFill="1" applyBorder="1" applyAlignment="1">
      <alignment horizontal="right"/>
    </xf>
    <xf numFmtId="0" fontId="6" fillId="33" borderId="16" xfId="0" applyFont="1" applyFill="1" applyBorder="1" applyAlignment="1">
      <alignment horizontal="center"/>
    </xf>
    <xf numFmtId="0" fontId="6" fillId="33" borderId="17" xfId="0" applyFont="1" applyFill="1" applyBorder="1" applyAlignment="1">
      <alignment horizontal="center"/>
    </xf>
    <xf numFmtId="0" fontId="6" fillId="33" borderId="23" xfId="0" applyFont="1" applyFill="1" applyBorder="1" applyAlignment="1">
      <alignment horizontal="center"/>
    </xf>
    <xf numFmtId="0" fontId="6"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5" xfId="0" applyFont="1" applyFill="1" applyBorder="1" applyAlignment="1">
      <alignment horizontal="center" vertical="center" wrapText="1"/>
    </xf>
    <xf numFmtId="41" fontId="5" fillId="33" borderId="10" xfId="0" applyNumberFormat="1" applyFont="1" applyFill="1" applyBorder="1" applyAlignment="1">
      <alignment horizontal="right"/>
    </xf>
    <xf numFmtId="41" fontId="5" fillId="33" borderId="11" xfId="0" applyNumberFormat="1" applyFont="1" applyFill="1" applyBorder="1" applyAlignment="1">
      <alignment horizontal="right"/>
    </xf>
    <xf numFmtId="0" fontId="5" fillId="33" borderId="17" xfId="0" applyFont="1" applyFill="1" applyBorder="1" applyAlignment="1">
      <alignment horizontal="left" wrapText="1"/>
    </xf>
    <xf numFmtId="0" fontId="6" fillId="33" borderId="12" xfId="0" applyNumberFormat="1" applyFont="1" applyFill="1" applyBorder="1" applyAlignment="1">
      <alignment horizontal="center"/>
    </xf>
    <xf numFmtId="0" fontId="6" fillId="33" borderId="13" xfId="0" applyNumberFormat="1" applyFont="1" applyFill="1" applyBorder="1" applyAlignment="1">
      <alignment horizontal="center"/>
    </xf>
    <xf numFmtId="0" fontId="6" fillId="33" borderId="14" xfId="0" applyNumberFormat="1" applyFont="1" applyFill="1" applyBorder="1" applyAlignment="1">
      <alignment horizontal="center"/>
    </xf>
    <xf numFmtId="0" fontId="5" fillId="33" borderId="10" xfId="0" applyFont="1" applyFill="1" applyBorder="1" applyAlignment="1">
      <alignment horizontal="left"/>
    </xf>
    <xf numFmtId="0" fontId="5" fillId="33" borderId="11" xfId="0" applyFont="1" applyFill="1" applyBorder="1" applyAlignment="1">
      <alignment horizontal="left"/>
    </xf>
    <xf numFmtId="37" fontId="5" fillId="33" borderId="19" xfId="0" applyNumberFormat="1" applyFont="1" applyFill="1" applyBorder="1" applyAlignment="1">
      <alignment horizontal="right"/>
    </xf>
    <xf numFmtId="37" fontId="5" fillId="33" borderId="15" xfId="0" applyNumberFormat="1" applyFont="1" applyFill="1" applyBorder="1" applyAlignment="1">
      <alignment horizontal="right"/>
    </xf>
    <xf numFmtId="3" fontId="29" fillId="33" borderId="25" xfId="0" applyNumberFormat="1" applyFont="1" applyFill="1" applyBorder="1" applyAlignment="1">
      <alignment horizontal="center"/>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173" fontId="6" fillId="33" borderId="20" xfId="0" applyNumberFormat="1" applyFont="1" applyFill="1" applyBorder="1" applyAlignment="1">
      <alignment horizontal="right"/>
    </xf>
    <xf numFmtId="173" fontId="6" fillId="33" borderId="10" xfId="0" applyNumberFormat="1" applyFont="1" applyFill="1" applyBorder="1" applyAlignment="1">
      <alignment horizontal="right"/>
    </xf>
    <xf numFmtId="173" fontId="6" fillId="33" borderId="11" xfId="0" applyNumberFormat="1" applyFont="1" applyFill="1" applyBorder="1" applyAlignment="1">
      <alignment horizontal="right"/>
    </xf>
    <xf numFmtId="0" fontId="15" fillId="33" borderId="0" xfId="0" applyFont="1" applyFill="1" applyAlignment="1">
      <alignment horizontal="center"/>
    </xf>
    <xf numFmtId="0" fontId="14" fillId="33" borderId="0" xfId="0" applyFont="1" applyFill="1" applyAlignment="1">
      <alignment horizontal="left"/>
    </xf>
    <xf numFmtId="173" fontId="6" fillId="33" borderId="12" xfId="0" applyNumberFormat="1" applyFont="1" applyFill="1" applyBorder="1" applyAlignment="1">
      <alignment horizontal="right"/>
    </xf>
    <xf numFmtId="173" fontId="6" fillId="33" borderId="14" xfId="0" applyNumberFormat="1" applyFont="1" applyFill="1" applyBorder="1" applyAlignment="1">
      <alignment horizontal="right"/>
    </xf>
    <xf numFmtId="0" fontId="6" fillId="33" borderId="19" xfId="0" applyFont="1" applyFill="1" applyBorder="1" applyAlignment="1">
      <alignment horizontal="center"/>
    </xf>
    <xf numFmtId="0" fontId="6" fillId="33" borderId="20" xfId="0" applyFont="1" applyFill="1" applyBorder="1" applyAlignment="1">
      <alignment horizontal="center"/>
    </xf>
    <xf numFmtId="3" fontId="0" fillId="33" borderId="10" xfId="0" applyNumberFormat="1" applyFont="1" applyFill="1" applyBorder="1" applyAlignment="1">
      <alignment horizontal="right"/>
    </xf>
    <xf numFmtId="3" fontId="0" fillId="33" borderId="11" xfId="0" applyNumberFormat="1" applyFont="1" applyFill="1" applyBorder="1" applyAlignment="1">
      <alignment horizontal="right"/>
    </xf>
    <xf numFmtId="3" fontId="29" fillId="33" borderId="10" xfId="0" applyNumberFormat="1" applyFont="1" applyFill="1" applyBorder="1" applyAlignment="1">
      <alignment horizontal="center"/>
    </xf>
    <xf numFmtId="3" fontId="29" fillId="33" borderId="11" xfId="0" applyNumberFormat="1" applyFont="1" applyFill="1" applyBorder="1" applyAlignment="1">
      <alignment horizontal="center"/>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33" borderId="2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18" xfId="0" applyFont="1" applyFill="1" applyBorder="1" applyAlignment="1">
      <alignment vertical="center" wrapText="1"/>
    </xf>
    <xf numFmtId="0" fontId="19" fillId="33" borderId="16" xfId="0" applyFont="1" applyFill="1" applyBorder="1" applyAlignment="1">
      <alignment horizontal="center"/>
    </xf>
    <xf numFmtId="0" fontId="19" fillId="33" borderId="17" xfId="0" applyFont="1" applyFill="1" applyBorder="1" applyAlignment="1">
      <alignment horizontal="center"/>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0" xfId="0" applyFont="1" applyFill="1" applyAlignment="1">
      <alignment vertical="center" wrapText="1"/>
    </xf>
    <xf numFmtId="0" fontId="5" fillId="33" borderId="11" xfId="0" applyFont="1" applyFill="1" applyBorder="1" applyAlignment="1">
      <alignment vertical="center" wrapText="1"/>
    </xf>
    <xf numFmtId="0" fontId="5" fillId="33" borderId="19" xfId="0" applyFont="1" applyFill="1" applyBorder="1" applyAlignment="1">
      <alignment vertical="center" wrapText="1"/>
    </xf>
    <xf numFmtId="0" fontId="5" fillId="33" borderId="20" xfId="0" applyFont="1" applyFill="1" applyBorder="1" applyAlignment="1">
      <alignment vertical="center" wrapText="1"/>
    </xf>
    <xf numFmtId="0" fontId="5" fillId="33" borderId="15" xfId="0" applyFont="1" applyFill="1" applyBorder="1" applyAlignment="1">
      <alignment vertical="center" wrapText="1"/>
    </xf>
    <xf numFmtId="0" fontId="19" fillId="33" borderId="1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left"/>
    </xf>
    <xf numFmtId="0" fontId="19" fillId="33" borderId="0" xfId="0" applyFont="1" applyFill="1" applyBorder="1" applyAlignment="1">
      <alignment horizontal="left"/>
    </xf>
    <xf numFmtId="0" fontId="19" fillId="33" borderId="11" xfId="0" applyFont="1" applyFill="1" applyBorder="1" applyAlignment="1">
      <alignment horizontal="left"/>
    </xf>
    <xf numFmtId="0" fontId="13" fillId="33" borderId="19" xfId="0" applyFont="1" applyFill="1" applyBorder="1" applyAlignment="1">
      <alignment horizontal="left"/>
    </xf>
    <xf numFmtId="0" fontId="13" fillId="33" borderId="20" xfId="0" applyFont="1" applyFill="1" applyBorder="1" applyAlignment="1">
      <alignment horizontal="left"/>
    </xf>
    <xf numFmtId="0" fontId="13" fillId="33" borderId="15" xfId="0" applyFont="1" applyFill="1" applyBorder="1" applyAlignment="1">
      <alignment horizontal="left"/>
    </xf>
    <xf numFmtId="0" fontId="6" fillId="33" borderId="25" xfId="0" applyFont="1" applyFill="1" applyBorder="1" applyAlignment="1">
      <alignment horizontal="left"/>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0" fontId="1" fillId="33" borderId="18" xfId="0" applyFont="1" applyFill="1" applyBorder="1" applyAlignment="1">
      <alignment horizontal="center"/>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3" fontId="0" fillId="33" borderId="16" xfId="0" applyNumberFormat="1" applyFill="1" applyBorder="1" applyAlignment="1">
      <alignment horizontal="center"/>
    </xf>
    <xf numFmtId="3" fontId="0" fillId="33" borderId="17" xfId="0" applyNumberFormat="1" applyFill="1" applyBorder="1" applyAlignment="1">
      <alignment horizontal="center"/>
    </xf>
    <xf numFmtId="3" fontId="0" fillId="33" borderId="23" xfId="0" applyNumberFormat="1" applyFill="1" applyBorder="1" applyAlignment="1">
      <alignment horizontal="center"/>
    </xf>
    <xf numFmtId="3" fontId="0" fillId="33" borderId="10"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5" fillId="33" borderId="19"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3" fontId="29" fillId="33" borderId="17" xfId="0" applyNumberFormat="1" applyFont="1" applyFill="1" applyBorder="1" applyAlignment="1">
      <alignment horizontal="center"/>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6" fillId="33" borderId="1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eu chinh hop nhat VIETFRACH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4"/>
  <sheetViews>
    <sheetView tabSelected="1" zoomScalePageLayoutView="0" workbookViewId="0" topLeftCell="A1">
      <selection activeCell="C123" sqref="C123:E123"/>
    </sheetView>
  </sheetViews>
  <sheetFormatPr defaultColWidth="8.796875" defaultRowHeight="15"/>
  <cols>
    <col min="1" max="1" width="41.59765625" style="0" customWidth="1"/>
    <col min="2" max="2" width="6.69921875" style="0" customWidth="1"/>
    <col min="3" max="3" width="4.69921875" style="1" customWidth="1"/>
    <col min="4" max="4" width="16" style="0" customWidth="1"/>
    <col min="5" max="5" width="15.59765625" style="0" customWidth="1"/>
  </cols>
  <sheetData>
    <row r="1" spans="1:5" ht="15.75">
      <c r="A1" s="80" t="s">
        <v>529</v>
      </c>
      <c r="B1" s="277"/>
      <c r="C1" s="238"/>
      <c r="D1" s="238" t="s">
        <v>537</v>
      </c>
      <c r="E1" s="238"/>
    </row>
    <row r="2" spans="1:5" ht="15.75">
      <c r="A2" s="67" t="s">
        <v>530</v>
      </c>
      <c r="B2" s="65"/>
      <c r="C2" s="69"/>
      <c r="D2" s="67" t="s">
        <v>655</v>
      </c>
      <c r="E2" s="65"/>
    </row>
    <row r="3" spans="1:5" ht="15.75">
      <c r="A3" s="67" t="s">
        <v>531</v>
      </c>
      <c r="B3" s="65"/>
      <c r="C3" s="69"/>
      <c r="D3" s="67" t="s">
        <v>611</v>
      </c>
      <c r="E3" s="65"/>
    </row>
    <row r="4" spans="1:5" ht="15.75">
      <c r="A4" s="67"/>
      <c r="B4" s="65"/>
      <c r="C4" s="69"/>
      <c r="D4" s="65"/>
      <c r="E4" s="65"/>
    </row>
    <row r="5" spans="1:5" ht="20.25">
      <c r="A5" s="422" t="s">
        <v>532</v>
      </c>
      <c r="B5" s="422"/>
      <c r="C5" s="422"/>
      <c r="D5" s="422"/>
      <c r="E5" s="422"/>
    </row>
    <row r="6" spans="1:5" ht="15.75">
      <c r="A6" s="65"/>
      <c r="B6" s="65"/>
      <c r="C6" s="423"/>
      <c r="D6" s="423"/>
      <c r="E6" s="423"/>
    </row>
    <row r="7" spans="1:5" ht="15.75">
      <c r="A7" s="65"/>
      <c r="B7" s="65"/>
      <c r="C7" s="424" t="s">
        <v>10</v>
      </c>
      <c r="D7" s="424"/>
      <c r="E7" s="424"/>
    </row>
    <row r="8" spans="1:5" ht="15.75">
      <c r="A8" s="82" t="s">
        <v>138</v>
      </c>
      <c r="B8" s="83" t="s">
        <v>139</v>
      </c>
      <c r="C8" s="83" t="s">
        <v>73</v>
      </c>
      <c r="D8" s="84" t="s">
        <v>347</v>
      </c>
      <c r="E8" s="85" t="s">
        <v>601</v>
      </c>
    </row>
    <row r="9" spans="1:5" ht="15.75">
      <c r="A9" s="86">
        <v>1</v>
      </c>
      <c r="B9" s="86">
        <v>2</v>
      </c>
      <c r="C9" s="86">
        <v>3</v>
      </c>
      <c r="D9" s="86">
        <v>4</v>
      </c>
      <c r="E9" s="86">
        <v>5</v>
      </c>
    </row>
    <row r="10" spans="1:5" ht="15.75">
      <c r="A10" s="139" t="s">
        <v>603</v>
      </c>
      <c r="B10" s="87">
        <v>100</v>
      </c>
      <c r="C10" s="88"/>
      <c r="D10" s="89">
        <f>D11+D14+D17+D24+D27</f>
        <v>139417768262</v>
      </c>
      <c r="E10" s="89">
        <f>E11+E14+E17+E24+E27</f>
        <v>130200099136</v>
      </c>
    </row>
    <row r="11" spans="1:5" ht="15.75">
      <c r="A11" s="90" t="s">
        <v>140</v>
      </c>
      <c r="B11" s="91">
        <v>110</v>
      </c>
      <c r="C11" s="92"/>
      <c r="D11" s="93">
        <f>SUM(D12+D13)</f>
        <v>69831603637</v>
      </c>
      <c r="E11" s="93">
        <f>SUM(E12+E13)</f>
        <v>65575369810</v>
      </c>
    </row>
    <row r="12" spans="1:5" ht="15.75">
      <c r="A12" s="94" t="s">
        <v>141</v>
      </c>
      <c r="B12" s="95">
        <v>111</v>
      </c>
      <c r="C12" s="96">
        <v>1</v>
      </c>
      <c r="D12" s="97">
        <v>44886875246</v>
      </c>
      <c r="E12" s="97">
        <v>50237965589</v>
      </c>
    </row>
    <row r="13" spans="1:5" ht="15.75">
      <c r="A13" s="94" t="s">
        <v>142</v>
      </c>
      <c r="B13" s="95">
        <v>112</v>
      </c>
      <c r="C13" s="96"/>
      <c r="D13" s="97">
        <v>24944728391</v>
      </c>
      <c r="E13" s="97">
        <v>15337404221</v>
      </c>
    </row>
    <row r="14" spans="1:5" ht="15.75">
      <c r="A14" s="90" t="s">
        <v>143</v>
      </c>
      <c r="B14" s="91">
        <v>120</v>
      </c>
      <c r="C14" s="92"/>
      <c r="D14" s="93">
        <f>SUM(D15:D16)</f>
        <v>2000000000</v>
      </c>
      <c r="E14" s="93">
        <f>SUM(E15:E16)</f>
        <v>2000000000</v>
      </c>
    </row>
    <row r="15" spans="1:5" ht="15.75">
      <c r="A15" s="94" t="s">
        <v>144</v>
      </c>
      <c r="B15" s="95">
        <v>121</v>
      </c>
      <c r="C15" s="96">
        <v>2</v>
      </c>
      <c r="D15" s="97">
        <v>2000000000</v>
      </c>
      <c r="E15" s="97">
        <v>2000000000</v>
      </c>
    </row>
    <row r="16" spans="1:5" ht="15.75">
      <c r="A16" s="94" t="s">
        <v>145</v>
      </c>
      <c r="B16" s="95">
        <v>129</v>
      </c>
      <c r="C16" s="96"/>
      <c r="D16" s="97"/>
      <c r="E16" s="97"/>
    </row>
    <row r="17" spans="1:5" ht="15.75">
      <c r="A17" s="90" t="s">
        <v>146</v>
      </c>
      <c r="B17" s="91">
        <v>130</v>
      </c>
      <c r="C17" s="92"/>
      <c r="D17" s="93">
        <f>SUM(D18:D23)</f>
        <v>43876770976</v>
      </c>
      <c r="E17" s="93">
        <f>SUM(E18:E23)</f>
        <v>42843499734</v>
      </c>
    </row>
    <row r="18" spans="1:5" ht="15.75">
      <c r="A18" s="94" t="s">
        <v>147</v>
      </c>
      <c r="B18" s="95">
        <v>131</v>
      </c>
      <c r="C18" s="96">
        <v>3</v>
      </c>
      <c r="D18" s="98">
        <v>22478477698</v>
      </c>
      <c r="E18" s="97">
        <v>22365139252</v>
      </c>
    </row>
    <row r="19" spans="1:5" ht="15.75">
      <c r="A19" s="94" t="s">
        <v>148</v>
      </c>
      <c r="B19" s="95">
        <v>132</v>
      </c>
      <c r="C19" s="96">
        <v>3</v>
      </c>
      <c r="D19" s="98">
        <v>10416618342</v>
      </c>
      <c r="E19" s="97">
        <v>10011616826</v>
      </c>
    </row>
    <row r="20" spans="1:5" ht="15.75">
      <c r="A20" s="94" t="s">
        <v>149</v>
      </c>
      <c r="B20" s="95">
        <v>133</v>
      </c>
      <c r="C20" s="96"/>
      <c r="D20" s="98"/>
      <c r="E20" s="97"/>
    </row>
    <row r="21" spans="1:5" ht="15.75">
      <c r="A21" s="94" t="s">
        <v>150</v>
      </c>
      <c r="B21" s="95">
        <v>134</v>
      </c>
      <c r="C21" s="96"/>
      <c r="D21" s="98"/>
      <c r="E21" s="97"/>
    </row>
    <row r="22" spans="1:5" ht="15.75">
      <c r="A22" s="94" t="s">
        <v>151</v>
      </c>
      <c r="B22" s="95">
        <v>135</v>
      </c>
      <c r="C22" s="96">
        <v>3</v>
      </c>
      <c r="D22" s="98">
        <v>12208965591</v>
      </c>
      <c r="E22" s="97">
        <v>11694034311</v>
      </c>
    </row>
    <row r="23" spans="1:5" ht="15.75">
      <c r="A23" s="94" t="s">
        <v>152</v>
      </c>
      <c r="B23" s="95">
        <v>139</v>
      </c>
      <c r="C23" s="96">
        <v>3</v>
      </c>
      <c r="D23" s="99">
        <v>-1227290655</v>
      </c>
      <c r="E23" s="100">
        <v>-1227290655</v>
      </c>
    </row>
    <row r="24" spans="1:5" ht="15.75">
      <c r="A24" s="90" t="s">
        <v>153</v>
      </c>
      <c r="B24" s="91">
        <v>140</v>
      </c>
      <c r="C24" s="92"/>
      <c r="D24" s="253">
        <f>SUM(D25:D26)</f>
        <v>0</v>
      </c>
      <c r="E24" s="360">
        <f>SUM(E25:E26)</f>
        <v>0</v>
      </c>
    </row>
    <row r="25" spans="1:5" ht="15.75">
      <c r="A25" s="94" t="s">
        <v>154</v>
      </c>
      <c r="B25" s="95">
        <v>141</v>
      </c>
      <c r="C25" s="96"/>
      <c r="D25" s="125"/>
      <c r="E25" s="97"/>
    </row>
    <row r="26" spans="1:5" ht="15.75">
      <c r="A26" s="94" t="s">
        <v>155</v>
      </c>
      <c r="B26" s="95">
        <v>149</v>
      </c>
      <c r="C26" s="96"/>
      <c r="D26" s="99"/>
      <c r="E26" s="99"/>
    </row>
    <row r="27" spans="1:5" ht="15.75">
      <c r="A27" s="101" t="s">
        <v>156</v>
      </c>
      <c r="B27" s="102">
        <v>150</v>
      </c>
      <c r="C27" s="103"/>
      <c r="D27" s="104">
        <f>SUM(D28:D31)</f>
        <v>23709393649</v>
      </c>
      <c r="E27" s="104">
        <f>SUM(E28:E31)</f>
        <v>19781229592</v>
      </c>
    </row>
    <row r="28" spans="1:5" ht="15.75">
      <c r="A28" s="94" t="s">
        <v>157</v>
      </c>
      <c r="B28" s="95">
        <v>151</v>
      </c>
      <c r="C28" s="96"/>
      <c r="D28" s="97">
        <v>4256798787</v>
      </c>
      <c r="E28" s="97">
        <v>4239848865</v>
      </c>
    </row>
    <row r="29" spans="1:5" ht="15.75">
      <c r="A29" s="94" t="s">
        <v>158</v>
      </c>
      <c r="B29" s="95">
        <v>152</v>
      </c>
      <c r="C29" s="96">
        <v>4</v>
      </c>
      <c r="D29" s="98">
        <v>10845307462</v>
      </c>
      <c r="E29" s="97">
        <v>9347424946</v>
      </c>
    </row>
    <row r="30" spans="1:5" ht="15.75">
      <c r="A30" s="94" t="s">
        <v>159</v>
      </c>
      <c r="B30" s="95">
        <v>154</v>
      </c>
      <c r="C30" s="96">
        <v>4</v>
      </c>
      <c r="D30" s="97">
        <v>33629300</v>
      </c>
      <c r="E30" s="97">
        <v>23733861</v>
      </c>
    </row>
    <row r="31" spans="1:5" ht="15.75">
      <c r="A31" s="94" t="s">
        <v>160</v>
      </c>
      <c r="B31" s="95">
        <v>158</v>
      </c>
      <c r="C31" s="96">
        <v>3</v>
      </c>
      <c r="D31" s="97">
        <v>8573658100</v>
      </c>
      <c r="E31" s="97">
        <v>6170221920</v>
      </c>
    </row>
    <row r="32" spans="1:5" ht="15.75">
      <c r="A32" s="90" t="s">
        <v>161</v>
      </c>
      <c r="B32" s="91">
        <v>200</v>
      </c>
      <c r="C32" s="92"/>
      <c r="D32" s="93">
        <f>D33+D39+D50+D53+D57</f>
        <v>517225914572</v>
      </c>
      <c r="E32" s="93">
        <f>E33+E39+E50+E53+E57</f>
        <v>536567709921</v>
      </c>
    </row>
    <row r="33" spans="1:5" s="2" customFormat="1" ht="15.75">
      <c r="A33" s="90" t="s">
        <v>162</v>
      </c>
      <c r="B33" s="91">
        <v>210</v>
      </c>
      <c r="C33" s="92"/>
      <c r="D33" s="93">
        <f>SUM(D34:D38)</f>
        <v>0</v>
      </c>
      <c r="E33" s="93">
        <f>SUM(E34:E38)</f>
        <v>0</v>
      </c>
    </row>
    <row r="34" spans="1:5" ht="15.75">
      <c r="A34" s="94" t="s">
        <v>163</v>
      </c>
      <c r="B34" s="95">
        <v>211</v>
      </c>
      <c r="C34" s="96"/>
      <c r="D34" s="97"/>
      <c r="E34" s="97"/>
    </row>
    <row r="35" spans="1:5" ht="15.75">
      <c r="A35" s="94" t="s">
        <v>650</v>
      </c>
      <c r="B35" s="95">
        <v>212</v>
      </c>
      <c r="C35" s="96"/>
      <c r="D35" s="97"/>
      <c r="E35" s="97"/>
    </row>
    <row r="36" spans="1:5" ht="15.75">
      <c r="A36" s="94" t="s">
        <v>651</v>
      </c>
      <c r="B36" s="95">
        <v>213</v>
      </c>
      <c r="C36" s="96"/>
      <c r="D36" s="97"/>
      <c r="E36" s="97"/>
    </row>
    <row r="37" spans="1:5" ht="15.75">
      <c r="A37" s="94" t="s">
        <v>652</v>
      </c>
      <c r="B37" s="95">
        <v>218</v>
      </c>
      <c r="C37" s="96"/>
      <c r="D37" s="97"/>
      <c r="E37" s="97"/>
    </row>
    <row r="38" spans="1:5" ht="15.75">
      <c r="A38" s="94" t="s">
        <v>653</v>
      </c>
      <c r="B38" s="95">
        <v>219</v>
      </c>
      <c r="C38" s="96"/>
      <c r="D38" s="97"/>
      <c r="E38" s="97"/>
    </row>
    <row r="39" spans="1:5" ht="15.75">
      <c r="A39" s="90" t="s">
        <v>164</v>
      </c>
      <c r="B39" s="91">
        <v>220</v>
      </c>
      <c r="C39" s="92"/>
      <c r="D39" s="93">
        <f>D40+D43+D46+D49</f>
        <v>448890903789</v>
      </c>
      <c r="E39" s="93">
        <f>E40+E43+E46+E49</f>
        <v>474418913515</v>
      </c>
    </row>
    <row r="40" spans="1:5" ht="15.75">
      <c r="A40" s="94" t="s">
        <v>165</v>
      </c>
      <c r="B40" s="95">
        <v>221</v>
      </c>
      <c r="C40" s="96">
        <v>7</v>
      </c>
      <c r="D40" s="97">
        <f>D41+D42</f>
        <v>434875673744</v>
      </c>
      <c r="E40" s="125">
        <f>E41+E42</f>
        <v>455525695010</v>
      </c>
    </row>
    <row r="41" spans="1:5" ht="15.75">
      <c r="A41" s="94" t="s">
        <v>166</v>
      </c>
      <c r="B41" s="95">
        <v>222</v>
      </c>
      <c r="C41" s="96"/>
      <c r="D41" s="98">
        <v>670842165035</v>
      </c>
      <c r="E41" s="125">
        <v>666476295156</v>
      </c>
    </row>
    <row r="42" spans="1:5" ht="15.75">
      <c r="A42" s="94" t="s">
        <v>167</v>
      </c>
      <c r="B42" s="95">
        <v>223</v>
      </c>
      <c r="C42" s="105"/>
      <c r="D42" s="332">
        <v>-235966491291</v>
      </c>
      <c r="E42" s="290">
        <v>-210950600146</v>
      </c>
    </row>
    <row r="43" spans="1:5" ht="15.75">
      <c r="A43" s="94" t="s">
        <v>168</v>
      </c>
      <c r="B43" s="95">
        <v>224</v>
      </c>
      <c r="C43" s="96">
        <v>8</v>
      </c>
      <c r="D43" s="97">
        <f>D44-D45</f>
        <v>0</v>
      </c>
      <c r="E43" s="97">
        <f>E44+E45</f>
        <v>0</v>
      </c>
    </row>
    <row r="44" spans="1:5" ht="15.75">
      <c r="A44" s="94" t="s">
        <v>166</v>
      </c>
      <c r="B44" s="95">
        <v>225</v>
      </c>
      <c r="C44" s="96"/>
      <c r="D44" s="97"/>
      <c r="E44" s="97"/>
    </row>
    <row r="45" spans="1:5" ht="15.75">
      <c r="A45" s="94" t="s">
        <v>167</v>
      </c>
      <c r="B45" s="95">
        <v>226</v>
      </c>
      <c r="C45" s="96"/>
      <c r="D45" s="97"/>
      <c r="E45" s="97"/>
    </row>
    <row r="46" spans="1:5" ht="15.75">
      <c r="A46" s="94" t="s">
        <v>169</v>
      </c>
      <c r="B46" s="95">
        <v>227</v>
      </c>
      <c r="C46" s="96">
        <v>9</v>
      </c>
      <c r="D46" s="97">
        <f>D47+D48</f>
        <v>13189119028</v>
      </c>
      <c r="E46" s="97">
        <f>E47+E48</f>
        <v>13201940947</v>
      </c>
    </row>
    <row r="47" spans="1:5" ht="15.75">
      <c r="A47" s="94" t="s">
        <v>166</v>
      </c>
      <c r="B47" s="95">
        <v>228</v>
      </c>
      <c r="C47" s="96"/>
      <c r="D47" s="97">
        <v>13235372914</v>
      </c>
      <c r="E47" s="97">
        <v>13235372914</v>
      </c>
    </row>
    <row r="48" spans="1:5" ht="15.75">
      <c r="A48" s="94" t="s">
        <v>167</v>
      </c>
      <c r="B48" s="95">
        <v>229</v>
      </c>
      <c r="C48" s="96"/>
      <c r="D48" s="99">
        <v>-46253886</v>
      </c>
      <c r="E48" s="99">
        <v>-33431967</v>
      </c>
    </row>
    <row r="49" spans="1:5" ht="15.75">
      <c r="A49" s="94" t="s">
        <v>170</v>
      </c>
      <c r="B49" s="95">
        <v>230</v>
      </c>
      <c r="C49" s="96">
        <v>6</v>
      </c>
      <c r="D49" s="98">
        <v>826111017</v>
      </c>
      <c r="E49" s="97">
        <v>5691277558</v>
      </c>
    </row>
    <row r="50" spans="1:5" ht="21" customHeight="1">
      <c r="A50" s="90" t="s">
        <v>171</v>
      </c>
      <c r="B50" s="91">
        <v>240</v>
      </c>
      <c r="C50" s="96">
        <v>11</v>
      </c>
      <c r="D50" s="93">
        <f>D51+D52</f>
        <v>0</v>
      </c>
      <c r="E50" s="93">
        <f>E51+E52</f>
        <v>0</v>
      </c>
    </row>
    <row r="51" spans="1:5" ht="15.75">
      <c r="A51" s="94" t="s">
        <v>166</v>
      </c>
      <c r="B51" s="95">
        <v>241</v>
      </c>
      <c r="C51" s="96"/>
      <c r="D51" s="97"/>
      <c r="E51" s="97"/>
    </row>
    <row r="52" spans="1:5" ht="15.75">
      <c r="A52" s="94" t="s">
        <v>172</v>
      </c>
      <c r="B52" s="95">
        <v>242</v>
      </c>
      <c r="C52" s="96"/>
      <c r="D52" s="97"/>
      <c r="E52" s="97"/>
    </row>
    <row r="53" spans="1:5" ht="15.75">
      <c r="A53" s="90" t="s">
        <v>173</v>
      </c>
      <c r="B53" s="91">
        <v>250</v>
      </c>
      <c r="C53" s="96">
        <v>12</v>
      </c>
      <c r="D53" s="93">
        <f>SUM(D54:D56)</f>
        <v>51424392867</v>
      </c>
      <c r="E53" s="93">
        <f>SUM(E54:E56)</f>
        <v>53009472394</v>
      </c>
    </row>
    <row r="54" spans="1:5" s="4" customFormat="1" ht="15.75">
      <c r="A54" s="94" t="s">
        <v>514</v>
      </c>
      <c r="B54" s="95">
        <v>252</v>
      </c>
      <c r="C54" s="96">
        <v>12</v>
      </c>
      <c r="D54" s="98">
        <v>39824392867</v>
      </c>
      <c r="E54" s="97">
        <v>41409472394</v>
      </c>
    </row>
    <row r="55" spans="1:5" ht="15.75">
      <c r="A55" s="94" t="s">
        <v>515</v>
      </c>
      <c r="B55" s="95">
        <v>258</v>
      </c>
      <c r="C55" s="96"/>
      <c r="D55" s="97">
        <v>11600000000</v>
      </c>
      <c r="E55" s="97">
        <v>11600000000</v>
      </c>
    </row>
    <row r="56" spans="1:5" s="4" customFormat="1" ht="15" customHeight="1">
      <c r="A56" s="94" t="s">
        <v>516</v>
      </c>
      <c r="B56" s="95">
        <v>259</v>
      </c>
      <c r="C56" s="96"/>
      <c r="D56" s="106"/>
      <c r="E56" s="106"/>
    </row>
    <row r="57" spans="1:5" s="2" customFormat="1" ht="15" customHeight="1">
      <c r="A57" s="107" t="s">
        <v>174</v>
      </c>
      <c r="B57" s="108">
        <v>260</v>
      </c>
      <c r="C57" s="109"/>
      <c r="D57" s="110">
        <f>SUM(D58:D61)</f>
        <v>16910617916</v>
      </c>
      <c r="E57" s="110">
        <f>SUM(E58:E61)</f>
        <v>9139324012</v>
      </c>
    </row>
    <row r="58" spans="1:5" s="4" customFormat="1" ht="15" customHeight="1">
      <c r="A58" s="111" t="s">
        <v>175</v>
      </c>
      <c r="B58" s="112">
        <v>261</v>
      </c>
      <c r="C58" s="113">
        <v>13</v>
      </c>
      <c r="D58" s="114">
        <v>16910617916</v>
      </c>
      <c r="E58" s="114">
        <v>9139324012</v>
      </c>
    </row>
    <row r="59" spans="1:5" s="4" customFormat="1" ht="15" customHeight="1">
      <c r="A59" s="111" t="s">
        <v>176</v>
      </c>
      <c r="B59" s="112">
        <v>262</v>
      </c>
      <c r="C59" s="113">
        <v>14</v>
      </c>
      <c r="D59" s="114"/>
      <c r="E59" s="114"/>
    </row>
    <row r="60" spans="1:5" s="4" customFormat="1" ht="15" customHeight="1">
      <c r="A60" s="111" t="s">
        <v>177</v>
      </c>
      <c r="B60" s="112">
        <v>268</v>
      </c>
      <c r="C60" s="113"/>
      <c r="D60" s="114"/>
      <c r="E60" s="114"/>
    </row>
    <row r="61" spans="1:5" ht="15.75">
      <c r="A61" s="115" t="s">
        <v>654</v>
      </c>
      <c r="B61" s="116">
        <v>269</v>
      </c>
      <c r="C61" s="117"/>
      <c r="D61" s="118"/>
      <c r="E61" s="118"/>
    </row>
    <row r="62" spans="1:5" ht="15.75">
      <c r="A62" s="119" t="s">
        <v>178</v>
      </c>
      <c r="B62" s="119">
        <v>270</v>
      </c>
      <c r="C62" s="120"/>
      <c r="D62" s="121">
        <f>D10+D32</f>
        <v>656643682834</v>
      </c>
      <c r="E62" s="121">
        <f>E10+E32</f>
        <v>666767809057</v>
      </c>
    </row>
    <row r="63" spans="1:5" ht="15.75">
      <c r="A63" s="65"/>
      <c r="B63" s="69"/>
      <c r="C63" s="74"/>
      <c r="D63" s="122"/>
      <c r="E63" s="122"/>
    </row>
    <row r="64" spans="1:5" ht="15.75">
      <c r="A64" s="119" t="s">
        <v>179</v>
      </c>
      <c r="B64" s="86" t="s">
        <v>139</v>
      </c>
      <c r="C64" s="123" t="s">
        <v>73</v>
      </c>
      <c r="D64" s="124" t="s">
        <v>347</v>
      </c>
      <c r="E64" s="85" t="s">
        <v>601</v>
      </c>
    </row>
    <row r="65" spans="1:5" ht="15.75">
      <c r="A65" s="139" t="s">
        <v>180</v>
      </c>
      <c r="B65" s="87">
        <v>300</v>
      </c>
      <c r="C65" s="88"/>
      <c r="D65" s="89">
        <f>D66+D78</f>
        <v>361786226752</v>
      </c>
      <c r="E65" s="89">
        <f>E66+E78</f>
        <v>365749782488</v>
      </c>
    </row>
    <row r="66" spans="1:5" ht="15.75">
      <c r="A66" s="90" t="s">
        <v>181</v>
      </c>
      <c r="B66" s="91">
        <v>310</v>
      </c>
      <c r="C66" s="92"/>
      <c r="D66" s="93">
        <f>SUM(D67:D77)</f>
        <v>79401722595</v>
      </c>
      <c r="E66" s="93">
        <f>SUM(E67:E77)</f>
        <v>85670106713</v>
      </c>
    </row>
    <row r="67" spans="1:5" ht="15.75">
      <c r="A67" s="94" t="s">
        <v>182</v>
      </c>
      <c r="B67" s="95">
        <v>311</v>
      </c>
      <c r="C67" s="96">
        <v>15</v>
      </c>
      <c r="D67" s="98">
        <v>5203753900</v>
      </c>
      <c r="E67" s="97">
        <v>10302399680</v>
      </c>
    </row>
    <row r="68" spans="1:5" ht="15.75">
      <c r="A68" s="94" t="s">
        <v>183</v>
      </c>
      <c r="B68" s="95">
        <v>312</v>
      </c>
      <c r="C68" s="96">
        <v>16</v>
      </c>
      <c r="D68" s="98">
        <v>32531490330</v>
      </c>
      <c r="E68" s="98">
        <v>33637761096</v>
      </c>
    </row>
    <row r="69" spans="1:5" ht="15.75">
      <c r="A69" s="94" t="s">
        <v>184</v>
      </c>
      <c r="B69" s="95">
        <v>313</v>
      </c>
      <c r="C69" s="96">
        <v>16</v>
      </c>
      <c r="D69" s="98">
        <v>3628085085</v>
      </c>
      <c r="E69" s="98">
        <v>816890709</v>
      </c>
    </row>
    <row r="70" spans="1:5" ht="15.75">
      <c r="A70" s="94" t="s">
        <v>185</v>
      </c>
      <c r="B70" s="95">
        <v>314</v>
      </c>
      <c r="C70" s="96">
        <v>17</v>
      </c>
      <c r="D70" s="98">
        <v>6917654913</v>
      </c>
      <c r="E70" s="98">
        <v>6577825954</v>
      </c>
    </row>
    <row r="71" spans="1:5" ht="15.75">
      <c r="A71" s="94" t="s">
        <v>186</v>
      </c>
      <c r="B71" s="95">
        <v>315</v>
      </c>
      <c r="C71" s="96"/>
      <c r="D71" s="125">
        <v>8415293021</v>
      </c>
      <c r="E71" s="125">
        <v>15781598496</v>
      </c>
    </row>
    <row r="72" spans="1:5" ht="15.75">
      <c r="A72" s="94" t="s">
        <v>187</v>
      </c>
      <c r="B72" s="95">
        <v>316</v>
      </c>
      <c r="C72" s="96">
        <v>18</v>
      </c>
      <c r="D72" s="97">
        <v>1947259772</v>
      </c>
      <c r="E72" s="97">
        <v>1855422602</v>
      </c>
    </row>
    <row r="73" spans="1:5" ht="15.75">
      <c r="A73" s="94" t="s">
        <v>188</v>
      </c>
      <c r="B73" s="95">
        <v>317</v>
      </c>
      <c r="C73" s="96"/>
      <c r="D73" s="97"/>
      <c r="E73" s="97"/>
    </row>
    <row r="74" spans="1:5" ht="15.75">
      <c r="A74" s="94" t="s">
        <v>189</v>
      </c>
      <c r="B74" s="95">
        <v>318</v>
      </c>
      <c r="C74" s="96"/>
      <c r="D74" s="97"/>
      <c r="E74" s="97"/>
    </row>
    <row r="75" spans="1:5" ht="15.75">
      <c r="A75" s="94" t="s">
        <v>190</v>
      </c>
      <c r="B75" s="95">
        <v>319</v>
      </c>
      <c r="C75" s="96">
        <v>19</v>
      </c>
      <c r="D75" s="289">
        <v>18892864012</v>
      </c>
      <c r="E75" s="97">
        <v>13658626072</v>
      </c>
    </row>
    <row r="76" spans="1:5" ht="15.75">
      <c r="A76" s="126" t="s">
        <v>624</v>
      </c>
      <c r="B76" s="127">
        <v>320</v>
      </c>
      <c r="C76" s="96"/>
      <c r="D76" s="97">
        <v>0</v>
      </c>
      <c r="E76" s="97">
        <v>240881404</v>
      </c>
    </row>
    <row r="77" spans="1:5" ht="15.75">
      <c r="A77" s="126" t="s">
        <v>623</v>
      </c>
      <c r="B77" s="127">
        <v>323</v>
      </c>
      <c r="C77" s="96"/>
      <c r="D77" s="97">
        <v>1865321562</v>
      </c>
      <c r="E77" s="97">
        <v>2798700700</v>
      </c>
    </row>
    <row r="78" spans="1:5" ht="15.75">
      <c r="A78" s="90" t="s">
        <v>191</v>
      </c>
      <c r="B78" s="91">
        <v>330</v>
      </c>
      <c r="C78" s="92"/>
      <c r="D78" s="93">
        <f>SUM(D79:D86)</f>
        <v>282384504157</v>
      </c>
      <c r="E78" s="93">
        <f>SUM(E79:E86)</f>
        <v>280079675775</v>
      </c>
    </row>
    <row r="79" spans="1:5" ht="15.75">
      <c r="A79" s="94" t="s">
        <v>192</v>
      </c>
      <c r="B79" s="95">
        <v>331</v>
      </c>
      <c r="C79" s="96"/>
      <c r="D79" s="97"/>
      <c r="E79" s="97"/>
    </row>
    <row r="80" spans="1:5" ht="15.75">
      <c r="A80" s="94" t="s">
        <v>193</v>
      </c>
      <c r="B80" s="95">
        <v>332</v>
      </c>
      <c r="C80" s="96">
        <v>20</v>
      </c>
      <c r="D80" s="97"/>
      <c r="E80" s="97"/>
    </row>
    <row r="81" spans="1:5" ht="15.75">
      <c r="A81" s="94" t="s">
        <v>194</v>
      </c>
      <c r="B81" s="95">
        <v>333</v>
      </c>
      <c r="C81" s="96"/>
      <c r="D81" s="97">
        <v>345006000</v>
      </c>
      <c r="E81" s="97">
        <v>350566000</v>
      </c>
    </row>
    <row r="82" spans="1:5" s="4" customFormat="1" ht="15.75">
      <c r="A82" s="94" t="s">
        <v>195</v>
      </c>
      <c r="B82" s="95">
        <v>334</v>
      </c>
      <c r="C82" s="96">
        <v>21</v>
      </c>
      <c r="D82" s="98">
        <v>281275928618</v>
      </c>
      <c r="E82" s="97">
        <v>278416484722</v>
      </c>
    </row>
    <row r="83" spans="1:5" ht="15.75">
      <c r="A83" s="94" t="s">
        <v>196</v>
      </c>
      <c r="B83" s="95">
        <v>335</v>
      </c>
      <c r="C83" s="96"/>
      <c r="D83" s="97"/>
      <c r="E83" s="97"/>
    </row>
    <row r="84" spans="1:5" ht="15.75">
      <c r="A84" s="94" t="s">
        <v>197</v>
      </c>
      <c r="B84" s="95">
        <v>336</v>
      </c>
      <c r="C84" s="96"/>
      <c r="D84" s="97"/>
      <c r="E84" s="97"/>
    </row>
    <row r="85" spans="1:5" ht="15.75">
      <c r="A85" s="94" t="s">
        <v>198</v>
      </c>
      <c r="B85" s="95">
        <v>337</v>
      </c>
      <c r="C85" s="96"/>
      <c r="D85" s="97"/>
      <c r="E85" s="97"/>
    </row>
    <row r="86" spans="1:5" ht="15.75">
      <c r="A86" s="126" t="s">
        <v>199</v>
      </c>
      <c r="B86" s="127">
        <v>338</v>
      </c>
      <c r="C86" s="96"/>
      <c r="D86" s="97">
        <v>763569539</v>
      </c>
      <c r="E86" s="97">
        <v>1312625053</v>
      </c>
    </row>
    <row r="87" spans="1:5" ht="15.75">
      <c r="A87" s="90" t="s">
        <v>200</v>
      </c>
      <c r="B87" s="91">
        <v>400</v>
      </c>
      <c r="C87" s="92"/>
      <c r="D87" s="93">
        <f>D88+D100</f>
        <v>283616933407</v>
      </c>
      <c r="E87" s="93">
        <f>E88+E100</f>
        <v>293445502892</v>
      </c>
    </row>
    <row r="88" spans="1:5" ht="15.75">
      <c r="A88" s="90" t="s">
        <v>201</v>
      </c>
      <c r="B88" s="91">
        <v>410</v>
      </c>
      <c r="C88" s="92">
        <v>10</v>
      </c>
      <c r="D88" s="93">
        <f>SUM(D89:D97)</f>
        <v>283616933407</v>
      </c>
      <c r="E88" s="93">
        <f>SUM(E89:E97)</f>
        <v>293445502892</v>
      </c>
    </row>
    <row r="89" spans="1:5" ht="15.75">
      <c r="A89" s="94" t="s">
        <v>202</v>
      </c>
      <c r="B89" s="95">
        <v>411</v>
      </c>
      <c r="C89" s="96">
        <v>10</v>
      </c>
      <c r="D89" s="97">
        <v>150000000000</v>
      </c>
      <c r="E89" s="97">
        <v>150000000000</v>
      </c>
    </row>
    <row r="90" spans="1:5" ht="15.75">
      <c r="A90" s="94" t="s">
        <v>203</v>
      </c>
      <c r="B90" s="95">
        <v>412</v>
      </c>
      <c r="C90" s="96"/>
      <c r="D90" s="97">
        <v>135414178</v>
      </c>
      <c r="E90" s="97">
        <v>132428325</v>
      </c>
    </row>
    <row r="91" spans="1:5" ht="15.75">
      <c r="A91" s="94" t="s">
        <v>204</v>
      </c>
      <c r="B91" s="95">
        <v>413</v>
      </c>
      <c r="C91" s="96"/>
      <c r="D91" s="276">
        <v>3410429248</v>
      </c>
      <c r="E91" s="97">
        <v>3410429248</v>
      </c>
    </row>
    <row r="92" spans="1:5" ht="15.75">
      <c r="A92" s="94" t="s">
        <v>205</v>
      </c>
      <c r="B92" s="95">
        <v>415</v>
      </c>
      <c r="C92" s="96"/>
      <c r="D92" s="100"/>
      <c r="E92" s="97"/>
    </row>
    <row r="93" spans="1:5" ht="15.75">
      <c r="A93" s="94" t="s">
        <v>206</v>
      </c>
      <c r="B93" s="95">
        <v>416</v>
      </c>
      <c r="C93" s="96"/>
      <c r="D93" s="331"/>
      <c r="E93" s="276"/>
    </row>
    <row r="94" spans="1:5" ht="15.75">
      <c r="A94" s="94" t="s">
        <v>207</v>
      </c>
      <c r="B94" s="95">
        <v>417</v>
      </c>
      <c r="C94" s="96">
        <v>10</v>
      </c>
      <c r="D94" s="276">
        <v>24164574802</v>
      </c>
      <c r="E94" s="97">
        <v>23312049723</v>
      </c>
    </row>
    <row r="95" spans="1:5" ht="15.75">
      <c r="A95" s="94" t="s">
        <v>208</v>
      </c>
      <c r="B95" s="95">
        <v>418</v>
      </c>
      <c r="C95" s="96">
        <v>10</v>
      </c>
      <c r="D95" s="276">
        <v>10609451406</v>
      </c>
      <c r="E95" s="97">
        <v>10473849555</v>
      </c>
    </row>
    <row r="96" spans="1:5" ht="15.75">
      <c r="A96" s="94" t="s">
        <v>209</v>
      </c>
      <c r="B96" s="95">
        <v>419</v>
      </c>
      <c r="C96" s="96"/>
      <c r="D96" s="100"/>
      <c r="E96" s="97"/>
    </row>
    <row r="97" spans="1:5" s="4" customFormat="1" ht="15.75">
      <c r="A97" s="94" t="s">
        <v>210</v>
      </c>
      <c r="B97" s="95">
        <v>420</v>
      </c>
      <c r="C97" s="96">
        <v>10</v>
      </c>
      <c r="D97" s="98">
        <v>95297063773</v>
      </c>
      <c r="E97" s="125">
        <v>106116746041</v>
      </c>
    </row>
    <row r="98" spans="1:5" s="4" customFormat="1" ht="15.75" hidden="1">
      <c r="A98" s="129" t="s">
        <v>211</v>
      </c>
      <c r="B98" s="95"/>
      <c r="C98" s="96"/>
      <c r="D98" s="128"/>
      <c r="E98" s="125"/>
    </row>
    <row r="99" spans="1:5" s="4" customFormat="1" ht="15.75" hidden="1">
      <c r="A99" s="129" t="s">
        <v>212</v>
      </c>
      <c r="B99" s="95"/>
      <c r="C99" s="96">
        <v>10</v>
      </c>
      <c r="D99" s="128"/>
      <c r="E99" s="125"/>
    </row>
    <row r="100" spans="1:5" s="2" customFormat="1" ht="15.75">
      <c r="A100" s="90" t="s">
        <v>213</v>
      </c>
      <c r="B100" s="91">
        <v>430</v>
      </c>
      <c r="C100" s="92"/>
      <c r="D100" s="93">
        <f>SUM(D101:D102)</f>
        <v>0</v>
      </c>
      <c r="E100" s="93">
        <f>SUM(E101:E102)</f>
        <v>0</v>
      </c>
    </row>
    <row r="101" spans="1:5" ht="15.75">
      <c r="A101" s="94" t="s">
        <v>214</v>
      </c>
      <c r="B101" s="95">
        <v>432</v>
      </c>
      <c r="C101" s="96">
        <v>22</v>
      </c>
      <c r="D101" s="100"/>
      <c r="E101" s="97"/>
    </row>
    <row r="102" spans="1:5" ht="15.75">
      <c r="A102" s="94" t="s">
        <v>215</v>
      </c>
      <c r="B102" s="95">
        <v>433</v>
      </c>
      <c r="C102" s="96"/>
      <c r="D102" s="100"/>
      <c r="E102" s="97"/>
    </row>
    <row r="103" spans="1:5" ht="15.75">
      <c r="A103" s="248" t="s">
        <v>602</v>
      </c>
      <c r="B103" s="246">
        <v>439</v>
      </c>
      <c r="C103" s="247"/>
      <c r="D103" s="361">
        <v>11240522675</v>
      </c>
      <c r="E103" s="275">
        <v>7572523677</v>
      </c>
    </row>
    <row r="104" spans="1:5" ht="15.75">
      <c r="A104" s="119" t="s">
        <v>523</v>
      </c>
      <c r="B104" s="119">
        <v>440</v>
      </c>
      <c r="C104" s="120"/>
      <c r="D104" s="121">
        <f>D65+D87+D103</f>
        <v>656643682834</v>
      </c>
      <c r="E104" s="121">
        <f>E65+E87+E103</f>
        <v>666767809057</v>
      </c>
    </row>
    <row r="105" spans="1:5" ht="15.75">
      <c r="A105" s="65"/>
      <c r="B105" s="69"/>
      <c r="C105" s="74"/>
      <c r="D105" s="122"/>
      <c r="E105" s="65"/>
    </row>
    <row r="106" spans="1:5" ht="15.75">
      <c r="A106" s="65"/>
      <c r="B106" s="69"/>
      <c r="C106" s="74"/>
      <c r="D106" s="122"/>
      <c r="E106" s="65"/>
    </row>
    <row r="107" spans="1:5" ht="15.75">
      <c r="A107" s="65"/>
      <c r="B107" s="69"/>
      <c r="C107" s="74"/>
      <c r="D107" s="122"/>
      <c r="E107" s="65"/>
    </row>
    <row r="108" spans="1:5" ht="15.75">
      <c r="A108" s="65"/>
      <c r="B108" s="69"/>
      <c r="C108" s="74"/>
      <c r="D108" s="122"/>
      <c r="E108" s="65"/>
    </row>
    <row r="109" spans="1:5" ht="15.75">
      <c r="A109" s="414" t="s">
        <v>599</v>
      </c>
      <c r="B109" s="414"/>
      <c r="C109" s="414"/>
      <c r="D109" s="414"/>
      <c r="E109" s="414"/>
    </row>
    <row r="110" spans="1:5" ht="15.75">
      <c r="A110" s="65"/>
      <c r="B110" s="65"/>
      <c r="C110" s="69"/>
      <c r="D110" s="65"/>
      <c r="E110" s="65"/>
    </row>
    <row r="111" spans="1:5" s="4" customFormat="1" ht="15">
      <c r="A111" s="416" t="s">
        <v>12</v>
      </c>
      <c r="B111" s="410" t="s">
        <v>73</v>
      </c>
      <c r="C111" s="411"/>
      <c r="D111" s="416" t="s">
        <v>347</v>
      </c>
      <c r="E111" s="418" t="s">
        <v>601</v>
      </c>
    </row>
    <row r="112" spans="1:5" s="4" customFormat="1" ht="15">
      <c r="A112" s="417"/>
      <c r="B112" s="412"/>
      <c r="C112" s="413"/>
      <c r="D112" s="417"/>
      <c r="E112" s="419"/>
    </row>
    <row r="113" spans="1:5" s="4" customFormat="1" ht="15.75">
      <c r="A113" s="130" t="s">
        <v>216</v>
      </c>
      <c r="B113" s="420"/>
      <c r="C113" s="421"/>
      <c r="D113" s="131"/>
      <c r="E113" s="131"/>
    </row>
    <row r="114" spans="1:5" s="4" customFormat="1" ht="15.75">
      <c r="A114" s="94" t="s">
        <v>217</v>
      </c>
      <c r="B114" s="408"/>
      <c r="C114" s="409"/>
      <c r="D114" s="97"/>
      <c r="E114" s="97"/>
    </row>
    <row r="115" spans="1:5" s="4" customFormat="1" ht="15.75">
      <c r="A115" s="94" t="s">
        <v>218</v>
      </c>
      <c r="B115" s="408"/>
      <c r="C115" s="409"/>
      <c r="D115" s="97"/>
      <c r="E115" s="97"/>
    </row>
    <row r="116" spans="1:5" s="4" customFormat="1" ht="15.75">
      <c r="A116" s="94" t="s">
        <v>219</v>
      </c>
      <c r="B116" s="408"/>
      <c r="C116" s="409"/>
      <c r="D116" s="97"/>
      <c r="E116" s="100"/>
    </row>
    <row r="117" spans="1:5" s="4" customFormat="1" ht="15.75">
      <c r="A117" s="94" t="s">
        <v>220</v>
      </c>
      <c r="B117" s="408"/>
      <c r="C117" s="409"/>
      <c r="D117" s="132">
        <v>1455431.87</v>
      </c>
      <c r="E117" s="132">
        <v>1084383.23</v>
      </c>
    </row>
    <row r="118" spans="1:5" s="4" customFormat="1" ht="15.75">
      <c r="A118" s="111" t="s">
        <v>19</v>
      </c>
      <c r="B118" s="133"/>
      <c r="C118" s="134"/>
      <c r="D118" s="135">
        <v>365.31</v>
      </c>
      <c r="E118" s="135">
        <v>381.69</v>
      </c>
    </row>
    <row r="119" spans="1:5" s="4" customFormat="1" ht="15.75">
      <c r="A119" s="111" t="s">
        <v>542</v>
      </c>
      <c r="B119" s="133"/>
      <c r="C119" s="134"/>
      <c r="D119" s="135">
        <v>31427</v>
      </c>
      <c r="E119" s="135">
        <v>29975</v>
      </c>
    </row>
    <row r="120" spans="1:5" s="4" customFormat="1" ht="15.75">
      <c r="A120" s="111" t="s">
        <v>543</v>
      </c>
      <c r="B120" s="133"/>
      <c r="C120" s="134"/>
      <c r="D120" s="135">
        <v>538.84</v>
      </c>
      <c r="E120" s="135">
        <v>571.96</v>
      </c>
    </row>
    <row r="121" spans="1:5" s="4" customFormat="1" ht="15.75">
      <c r="A121" s="115" t="s">
        <v>221</v>
      </c>
      <c r="B121" s="425"/>
      <c r="C121" s="426"/>
      <c r="D121" s="136"/>
      <c r="E121" s="136"/>
    </row>
    <row r="122" spans="1:5" ht="15.75">
      <c r="A122" s="65"/>
      <c r="B122" s="65"/>
      <c r="C122" s="69"/>
      <c r="D122" s="122"/>
      <c r="E122" s="122"/>
    </row>
    <row r="123" spans="1:5" ht="15.75">
      <c r="A123" s="65"/>
      <c r="B123" s="69"/>
      <c r="C123" s="415" t="s">
        <v>685</v>
      </c>
      <c r="D123" s="415"/>
      <c r="E123" s="415"/>
    </row>
    <row r="124" spans="1:5" ht="15.75">
      <c r="A124" s="407" t="s">
        <v>676</v>
      </c>
      <c r="B124" s="407"/>
      <c r="C124" s="414" t="s">
        <v>38</v>
      </c>
      <c r="D124" s="414"/>
      <c r="E124" s="414"/>
    </row>
    <row r="125" spans="1:5" ht="15.75">
      <c r="A125" s="277" t="s">
        <v>677</v>
      </c>
      <c r="B125" s="137"/>
      <c r="C125" s="81"/>
      <c r="D125" s="137"/>
      <c r="E125" s="137"/>
    </row>
    <row r="126" spans="1:5" ht="15.75">
      <c r="A126" s="137"/>
      <c r="B126" s="137"/>
      <c r="C126" s="81"/>
      <c r="D126" s="137"/>
      <c r="E126" s="137"/>
    </row>
    <row r="127" spans="1:5" ht="15.75">
      <c r="A127" s="137"/>
      <c r="B127" s="137"/>
      <c r="C127" s="81"/>
      <c r="D127" s="137"/>
      <c r="E127" s="137"/>
    </row>
    <row r="128" spans="1:5" ht="15.75">
      <c r="A128" s="137" t="s">
        <v>683</v>
      </c>
      <c r="B128" s="137"/>
      <c r="C128" s="81"/>
      <c r="D128" s="81" t="s">
        <v>684</v>
      </c>
      <c r="E128" s="137"/>
    </row>
    <row r="129" spans="1:5" ht="15.75">
      <c r="A129" s="137"/>
      <c r="B129" s="137"/>
      <c r="C129" s="81"/>
      <c r="D129" s="137"/>
      <c r="E129" s="137"/>
    </row>
    <row r="130" spans="1:5" ht="15.75">
      <c r="A130" s="137"/>
      <c r="B130" s="137"/>
      <c r="C130" s="81"/>
      <c r="D130" s="137"/>
      <c r="E130" s="137"/>
    </row>
    <row r="131" spans="1:5" ht="23.25" customHeight="1">
      <c r="A131" s="407" t="s">
        <v>678</v>
      </c>
      <c r="B131" s="407"/>
      <c r="C131" s="414" t="s">
        <v>679</v>
      </c>
      <c r="D131" s="414"/>
      <c r="E131" s="414"/>
    </row>
    <row r="132" spans="1:5" ht="15.75">
      <c r="A132" s="81"/>
      <c r="B132" s="81"/>
      <c r="C132" s="81"/>
      <c r="D132" s="81"/>
      <c r="E132" s="81"/>
    </row>
    <row r="133" spans="1:5" ht="15.75">
      <c r="A133" s="65"/>
      <c r="B133" s="65"/>
      <c r="C133" s="69"/>
      <c r="D133" s="65"/>
      <c r="E133" s="65"/>
    </row>
    <row r="134" spans="1:5" ht="15.75">
      <c r="A134" s="65"/>
      <c r="B134" s="65"/>
      <c r="C134" s="69"/>
      <c r="D134" s="65"/>
      <c r="E134" s="245"/>
    </row>
    <row r="135" spans="1:5" ht="15.75">
      <c r="A135" s="65"/>
      <c r="B135" s="65"/>
      <c r="C135" s="69"/>
      <c r="D135" s="65"/>
      <c r="E135" s="245"/>
    </row>
    <row r="136" spans="1:5" ht="15.75">
      <c r="A136" s="65"/>
      <c r="B136" s="65"/>
      <c r="C136" s="69"/>
      <c r="D136" s="65"/>
      <c r="E136" s="122"/>
    </row>
    <row r="137" spans="1:5" ht="15.75">
      <c r="A137" s="65"/>
      <c r="B137" s="65"/>
      <c r="C137" s="69"/>
      <c r="D137" s="65"/>
      <c r="E137" s="122"/>
    </row>
    <row r="138" spans="1:5" ht="15.75">
      <c r="A138" s="65"/>
      <c r="B138" s="65"/>
      <c r="C138" s="69"/>
      <c r="D138" s="65"/>
      <c r="E138" s="122"/>
    </row>
    <row r="139" spans="1:5" ht="15.75">
      <c r="A139" s="65"/>
      <c r="B139" s="65"/>
      <c r="C139" s="69"/>
      <c r="D139" s="65"/>
      <c r="E139" s="122"/>
    </row>
    <row r="140" spans="1:5" ht="15.75">
      <c r="A140" s="65"/>
      <c r="B140" s="65"/>
      <c r="C140" s="69"/>
      <c r="D140" s="65"/>
      <c r="E140" s="122"/>
    </row>
    <row r="141" spans="1:5" ht="15.75">
      <c r="A141" s="65"/>
      <c r="B141" s="65"/>
      <c r="C141" s="69"/>
      <c r="D141" s="65"/>
      <c r="E141" s="122"/>
    </row>
    <row r="142" spans="1:5" ht="15.75">
      <c r="A142" s="65"/>
      <c r="B142" s="65"/>
      <c r="C142" s="69"/>
      <c r="D142" s="65"/>
      <c r="E142" s="122"/>
    </row>
    <row r="143" spans="1:5" ht="15.75">
      <c r="A143" s="65"/>
      <c r="B143" s="65"/>
      <c r="C143" s="69"/>
      <c r="D143" s="65"/>
      <c r="E143" s="122"/>
    </row>
    <row r="144" spans="1:5" ht="15.75">
      <c r="A144" s="65"/>
      <c r="B144" s="65"/>
      <c r="C144" s="69"/>
      <c r="D144" s="65"/>
      <c r="E144" s="122"/>
    </row>
    <row r="145" spans="1:5" ht="15.75">
      <c r="A145" s="65"/>
      <c r="B145" s="65"/>
      <c r="C145" s="69"/>
      <c r="D145" s="65"/>
      <c r="E145" s="122"/>
    </row>
    <row r="146" spans="1:5" ht="15.75">
      <c r="A146" s="65"/>
      <c r="B146" s="65"/>
      <c r="C146" s="69"/>
      <c r="D146" s="65"/>
      <c r="E146" s="122"/>
    </row>
    <row r="147" spans="1:5" ht="15.75">
      <c r="A147" s="65"/>
      <c r="B147" s="65"/>
      <c r="C147" s="69"/>
      <c r="D147" s="65"/>
      <c r="E147" s="122"/>
    </row>
    <row r="148" spans="1:5" ht="15.75">
      <c r="A148" s="65"/>
      <c r="B148" s="65"/>
      <c r="C148" s="69"/>
      <c r="D148" s="65"/>
      <c r="E148" s="122"/>
    </row>
    <row r="149" spans="1:5" ht="15.75">
      <c r="A149" s="65"/>
      <c r="B149" s="65"/>
      <c r="C149" s="69"/>
      <c r="D149" s="65"/>
      <c r="E149" s="122"/>
    </row>
    <row r="150" spans="1:5" ht="15.75">
      <c r="A150" s="65"/>
      <c r="B150" s="65"/>
      <c r="C150" s="69"/>
      <c r="D150" s="65"/>
      <c r="E150" s="122"/>
    </row>
    <row r="151" spans="1:5" ht="15.75">
      <c r="A151" s="65"/>
      <c r="B151" s="65"/>
      <c r="C151" s="69"/>
      <c r="D151" s="65"/>
      <c r="E151" s="122"/>
    </row>
    <row r="152" spans="1:5" ht="15.75">
      <c r="A152" s="65"/>
      <c r="B152" s="65"/>
      <c r="C152" s="69"/>
      <c r="D152" s="65"/>
      <c r="E152" s="122"/>
    </row>
    <row r="153" spans="1:5" ht="15.75">
      <c r="A153" s="65"/>
      <c r="B153" s="65"/>
      <c r="C153" s="69"/>
      <c r="D153" s="65"/>
      <c r="E153" s="122"/>
    </row>
    <row r="154" spans="1:5" ht="15.75">
      <c r="A154" s="65"/>
      <c r="B154" s="65"/>
      <c r="C154" s="69"/>
      <c r="D154" s="65"/>
      <c r="E154" s="122"/>
    </row>
    <row r="155" spans="1:5" ht="15.75">
      <c r="A155" s="65"/>
      <c r="B155" s="65"/>
      <c r="C155" s="69"/>
      <c r="D155" s="65"/>
      <c r="E155" s="122"/>
    </row>
    <row r="156" spans="1:5" ht="15.75">
      <c r="A156" s="65"/>
      <c r="B156" s="65"/>
      <c r="C156" s="69"/>
      <c r="D156" s="65"/>
      <c r="E156" s="122"/>
    </row>
    <row r="157" spans="1:5" ht="15.75">
      <c r="A157" s="65"/>
      <c r="B157" s="65"/>
      <c r="C157" s="69"/>
      <c r="D157" s="65"/>
      <c r="E157" s="122"/>
    </row>
    <row r="158" spans="1:5" ht="15.75">
      <c r="A158" s="65"/>
      <c r="B158" s="65"/>
      <c r="C158" s="69"/>
      <c r="D158" s="65"/>
      <c r="E158" s="122"/>
    </row>
    <row r="159" spans="1:5" ht="15.75">
      <c r="A159" s="65"/>
      <c r="B159" s="65"/>
      <c r="C159" s="69"/>
      <c r="D159" s="65"/>
      <c r="E159" s="122"/>
    </row>
    <row r="160" spans="1:5" ht="15.75">
      <c r="A160" s="65"/>
      <c r="B160" s="65"/>
      <c r="C160" s="69"/>
      <c r="D160" s="65"/>
      <c r="E160" s="122"/>
    </row>
    <row r="161" spans="1:5" ht="15.75">
      <c r="A161" s="65"/>
      <c r="B161" s="65"/>
      <c r="C161" s="69"/>
      <c r="D161" s="65"/>
      <c r="E161" s="122"/>
    </row>
    <row r="162" spans="1:5" ht="15.75">
      <c r="A162" s="65"/>
      <c r="B162" s="65"/>
      <c r="C162" s="69"/>
      <c r="D162" s="65"/>
      <c r="E162" s="122"/>
    </row>
    <row r="163" spans="1:5" ht="15.75">
      <c r="A163" s="65"/>
      <c r="B163" s="65"/>
      <c r="C163" s="69"/>
      <c r="D163" s="65"/>
      <c r="E163" s="122"/>
    </row>
    <row r="164" spans="1:5" ht="15.75">
      <c r="A164" s="65"/>
      <c r="B164" s="65"/>
      <c r="C164" s="69"/>
      <c r="D164" s="65"/>
      <c r="E164" s="122"/>
    </row>
    <row r="165" spans="1:5" ht="15.75">
      <c r="A165" s="65"/>
      <c r="B165" s="65"/>
      <c r="C165" s="69"/>
      <c r="D165" s="65"/>
      <c r="E165" s="122"/>
    </row>
    <row r="166" spans="1:5" ht="15.75">
      <c r="A166" s="65"/>
      <c r="B166" s="65"/>
      <c r="C166" s="69"/>
      <c r="D166" s="65"/>
      <c r="E166" s="122"/>
    </row>
    <row r="167" spans="1:5" ht="15.75">
      <c r="A167" s="65"/>
      <c r="B167" s="65"/>
      <c r="C167" s="69"/>
      <c r="D167" s="65"/>
      <c r="E167" s="122"/>
    </row>
    <row r="168" spans="1:5" ht="15.75">
      <c r="A168" s="65"/>
      <c r="B168" s="65"/>
      <c r="C168" s="69"/>
      <c r="D168" s="65"/>
      <c r="E168" s="122"/>
    </row>
    <row r="169" spans="1:5" ht="15.75">
      <c r="A169" s="65"/>
      <c r="B169" s="65"/>
      <c r="C169" s="69"/>
      <c r="D169" s="65"/>
      <c r="E169" s="122"/>
    </row>
    <row r="170" spans="1:5" ht="15.75">
      <c r="A170" s="65"/>
      <c r="B170" s="65"/>
      <c r="C170" s="69"/>
      <c r="D170" s="65"/>
      <c r="E170" s="122"/>
    </row>
    <row r="171" spans="1:5" ht="15.75">
      <c r="A171" s="65"/>
      <c r="B171" s="65"/>
      <c r="C171" s="69"/>
      <c r="D171" s="65"/>
      <c r="E171" s="122"/>
    </row>
    <row r="172" spans="1:5" ht="15.75">
      <c r="A172" s="65"/>
      <c r="B172" s="65"/>
      <c r="C172" s="69"/>
      <c r="D172" s="65"/>
      <c r="E172" s="122"/>
    </row>
    <row r="173" spans="1:5" ht="15.75">
      <c r="A173" s="65"/>
      <c r="B173" s="65"/>
      <c r="C173" s="69"/>
      <c r="D173" s="65"/>
      <c r="E173" s="122"/>
    </row>
    <row r="174" spans="1:5" ht="15.75">
      <c r="A174" s="65"/>
      <c r="B174" s="65"/>
      <c r="C174" s="69"/>
      <c r="D174" s="65"/>
      <c r="E174" s="122"/>
    </row>
    <row r="175" spans="1:5" ht="15.75">
      <c r="A175" s="65"/>
      <c r="B175" s="65"/>
      <c r="C175" s="69"/>
      <c r="D175" s="65"/>
      <c r="E175" s="122"/>
    </row>
    <row r="176" spans="1:5" ht="15.75">
      <c r="A176" s="65"/>
      <c r="B176" s="65"/>
      <c r="C176" s="69"/>
      <c r="D176" s="65"/>
      <c r="E176" s="122"/>
    </row>
    <row r="177" spans="1:5" ht="15.75">
      <c r="A177" s="65"/>
      <c r="B177" s="65"/>
      <c r="C177" s="69"/>
      <c r="D177" s="65"/>
      <c r="E177" s="122"/>
    </row>
    <row r="178" spans="1:5" ht="15.75">
      <c r="A178" s="65"/>
      <c r="B178" s="65"/>
      <c r="C178" s="69"/>
      <c r="D178" s="65"/>
      <c r="E178" s="122"/>
    </row>
    <row r="179" spans="1:5" ht="15.75">
      <c r="A179" s="65"/>
      <c r="B179" s="65"/>
      <c r="C179" s="69"/>
      <c r="D179" s="65"/>
      <c r="E179" s="122"/>
    </row>
    <row r="180" spans="1:5" ht="15.75">
      <c r="A180" s="65"/>
      <c r="B180" s="65"/>
      <c r="C180" s="69"/>
      <c r="D180" s="65"/>
      <c r="E180" s="122"/>
    </row>
    <row r="181" spans="1:5" ht="15.75">
      <c r="A181" s="65"/>
      <c r="B181" s="65"/>
      <c r="C181" s="69"/>
      <c r="D181" s="65"/>
      <c r="E181" s="122"/>
    </row>
    <row r="182" spans="1:5" ht="15.75">
      <c r="A182" s="65"/>
      <c r="B182" s="65"/>
      <c r="C182" s="69"/>
      <c r="D182" s="65"/>
      <c r="E182" s="122"/>
    </row>
    <row r="183" spans="1:5" ht="15.75">
      <c r="A183" s="65"/>
      <c r="B183" s="65"/>
      <c r="C183" s="69"/>
      <c r="D183" s="65"/>
      <c r="E183" s="122"/>
    </row>
    <row r="184" spans="1:5" ht="15.75">
      <c r="A184" s="65"/>
      <c r="B184" s="65"/>
      <c r="C184" s="69"/>
      <c r="D184" s="65"/>
      <c r="E184" s="122"/>
    </row>
    <row r="185" spans="1:5" ht="15.75">
      <c r="A185" s="65"/>
      <c r="B185" s="65"/>
      <c r="C185" s="69"/>
      <c r="D185" s="65"/>
      <c r="E185" s="122"/>
    </row>
    <row r="186" spans="1:5" ht="15.75">
      <c r="A186" s="65"/>
      <c r="B186" s="65"/>
      <c r="C186" s="69"/>
      <c r="D186" s="65"/>
      <c r="E186" s="122"/>
    </row>
    <row r="187" spans="1:5" ht="15.75">
      <c r="A187" s="65"/>
      <c r="B187" s="65"/>
      <c r="C187" s="69"/>
      <c r="D187" s="65"/>
      <c r="E187" s="122"/>
    </row>
    <row r="188" spans="1:5" ht="15.75">
      <c r="A188" s="65"/>
      <c r="B188" s="65"/>
      <c r="C188" s="69"/>
      <c r="D188" s="65"/>
      <c r="E188" s="122"/>
    </row>
    <row r="189" spans="1:5" ht="15.75">
      <c r="A189" s="65"/>
      <c r="B189" s="65"/>
      <c r="C189" s="69"/>
      <c r="D189" s="65"/>
      <c r="E189" s="122"/>
    </row>
    <row r="190" spans="1:5" ht="15.75">
      <c r="A190" s="65"/>
      <c r="B190" s="65"/>
      <c r="C190" s="69"/>
      <c r="D190" s="65"/>
      <c r="E190" s="122"/>
    </row>
    <row r="191" spans="1:5" ht="15.75">
      <c r="A191" s="65"/>
      <c r="B191" s="65"/>
      <c r="C191" s="69"/>
      <c r="D191" s="65"/>
      <c r="E191" s="122"/>
    </row>
    <row r="192" spans="1:5" ht="15.75">
      <c r="A192" s="65"/>
      <c r="B192" s="65"/>
      <c r="C192" s="69"/>
      <c r="D192" s="65"/>
      <c r="E192" s="122"/>
    </row>
    <row r="193" spans="1:5" ht="15.75">
      <c r="A193" s="65"/>
      <c r="B193" s="65"/>
      <c r="C193" s="69"/>
      <c r="D193" s="65"/>
      <c r="E193" s="122"/>
    </row>
    <row r="194" spans="1:5" ht="15.75">
      <c r="A194" s="65"/>
      <c r="B194" s="65"/>
      <c r="C194" s="69"/>
      <c r="D194" s="65"/>
      <c r="E194" s="122"/>
    </row>
    <row r="195" spans="1:5" ht="15.75">
      <c r="A195" s="65"/>
      <c r="B195" s="65"/>
      <c r="C195" s="69"/>
      <c r="D195" s="65"/>
      <c r="E195" s="122"/>
    </row>
    <row r="196" spans="1:5" ht="15.75">
      <c r="A196" s="65"/>
      <c r="B196" s="65"/>
      <c r="C196" s="69"/>
      <c r="D196" s="65"/>
      <c r="E196" s="122"/>
    </row>
    <row r="197" spans="1:5" ht="15.75">
      <c r="A197" s="65"/>
      <c r="B197" s="65"/>
      <c r="C197" s="69"/>
      <c r="D197" s="65"/>
      <c r="E197" s="122"/>
    </row>
    <row r="198" spans="1:5" ht="15.75">
      <c r="A198" s="65"/>
      <c r="B198" s="65"/>
      <c r="C198" s="69"/>
      <c r="D198" s="65"/>
      <c r="E198" s="122"/>
    </row>
    <row r="199" spans="1:5" ht="15.75">
      <c r="A199" s="65"/>
      <c r="B199" s="65"/>
      <c r="C199" s="69"/>
      <c r="D199" s="65"/>
      <c r="E199" s="122"/>
    </row>
    <row r="200" spans="1:5" ht="15.75">
      <c r="A200" s="65"/>
      <c r="B200" s="65"/>
      <c r="C200" s="69"/>
      <c r="D200" s="65"/>
      <c r="E200" s="122"/>
    </row>
    <row r="201" spans="1:5" ht="15.75">
      <c r="A201" s="65"/>
      <c r="B201" s="65"/>
      <c r="C201" s="69"/>
      <c r="D201" s="65"/>
      <c r="E201" s="122"/>
    </row>
    <row r="202" spans="1:5" ht="15.75">
      <c r="A202" s="65"/>
      <c r="B202" s="65"/>
      <c r="C202" s="69"/>
      <c r="D202" s="65"/>
      <c r="E202" s="122"/>
    </row>
    <row r="203" spans="1:5" ht="15.75">
      <c r="A203" s="65"/>
      <c r="B203" s="65"/>
      <c r="C203" s="69"/>
      <c r="D203" s="65"/>
      <c r="E203" s="122"/>
    </row>
    <row r="204" spans="1:5" ht="15.75">
      <c r="A204" s="65"/>
      <c r="B204" s="65"/>
      <c r="C204" s="69"/>
      <c r="D204" s="65"/>
      <c r="E204" s="122"/>
    </row>
    <row r="205" spans="1:5" ht="15.75">
      <c r="A205" s="65"/>
      <c r="B205" s="65"/>
      <c r="C205" s="69"/>
      <c r="D205" s="65"/>
      <c r="E205" s="122"/>
    </row>
    <row r="206" spans="1:5" ht="15.75">
      <c r="A206" s="65"/>
      <c r="B206" s="65"/>
      <c r="C206" s="69"/>
      <c r="D206" s="65"/>
      <c r="E206" s="122"/>
    </row>
    <row r="207" spans="1:5" ht="15.75">
      <c r="A207" s="65"/>
      <c r="B207" s="65"/>
      <c r="C207" s="69"/>
      <c r="D207" s="65"/>
      <c r="E207" s="122"/>
    </row>
    <row r="208" spans="1:5" ht="15.75">
      <c r="A208" s="65"/>
      <c r="B208" s="65"/>
      <c r="C208" s="69"/>
      <c r="D208" s="65"/>
      <c r="E208" s="122"/>
    </row>
    <row r="209" spans="1:5" ht="15.75">
      <c r="A209" s="65"/>
      <c r="B209" s="65"/>
      <c r="C209" s="69"/>
      <c r="D209" s="65"/>
      <c r="E209" s="122"/>
    </row>
    <row r="210" spans="1:5" ht="15.75">
      <c r="A210" s="65"/>
      <c r="B210" s="65"/>
      <c r="C210" s="69"/>
      <c r="D210" s="65"/>
      <c r="E210" s="122"/>
    </row>
    <row r="211" spans="1:5" ht="15.75">
      <c r="A211" s="65"/>
      <c r="B211" s="65"/>
      <c r="C211" s="69"/>
      <c r="D211" s="65"/>
      <c r="E211" s="122"/>
    </row>
    <row r="212" spans="1:5" ht="15.75">
      <c r="A212" s="65"/>
      <c r="B212" s="65"/>
      <c r="C212" s="69"/>
      <c r="D212" s="65"/>
      <c r="E212" s="122"/>
    </row>
    <row r="213" spans="1:5" ht="15.75">
      <c r="A213" s="65"/>
      <c r="B213" s="65"/>
      <c r="C213" s="69"/>
      <c r="D213" s="65"/>
      <c r="E213" s="122"/>
    </row>
    <row r="214" spans="1:5" ht="15.75">
      <c r="A214" s="65"/>
      <c r="B214" s="65"/>
      <c r="C214" s="69"/>
      <c r="D214" s="65"/>
      <c r="E214" s="122"/>
    </row>
    <row r="215" spans="1:5" ht="15.75">
      <c r="A215" s="65"/>
      <c r="B215" s="65"/>
      <c r="C215" s="69"/>
      <c r="D215" s="65"/>
      <c r="E215" s="122"/>
    </row>
    <row r="216" spans="1:5" ht="15.75">
      <c r="A216" s="65"/>
      <c r="B216" s="65"/>
      <c r="C216" s="69"/>
      <c r="D216" s="65"/>
      <c r="E216" s="122"/>
    </row>
    <row r="217" spans="1:5" ht="15.75">
      <c r="A217" s="65"/>
      <c r="B217" s="65"/>
      <c r="C217" s="69"/>
      <c r="D217" s="65"/>
      <c r="E217" s="122"/>
    </row>
    <row r="218" spans="1:5" ht="15.75">
      <c r="A218" s="65"/>
      <c r="B218" s="65"/>
      <c r="C218" s="69"/>
      <c r="D218" s="65"/>
      <c r="E218" s="122"/>
    </row>
    <row r="219" spans="1:5" ht="15.75">
      <c r="A219" s="65"/>
      <c r="B219" s="65"/>
      <c r="C219" s="69"/>
      <c r="D219" s="65"/>
      <c r="E219" s="122"/>
    </row>
    <row r="220" spans="1:5" ht="15.75">
      <c r="A220" s="65"/>
      <c r="B220" s="65"/>
      <c r="C220" s="69"/>
      <c r="D220" s="65"/>
      <c r="E220" s="122"/>
    </row>
    <row r="221" spans="1:5" ht="15.75">
      <c r="A221" s="65"/>
      <c r="B221" s="65"/>
      <c r="C221" s="69"/>
      <c r="D221" s="65"/>
      <c r="E221" s="122"/>
    </row>
    <row r="222" spans="1:5" ht="15.75">
      <c r="A222" s="65"/>
      <c r="B222" s="65"/>
      <c r="C222" s="69"/>
      <c r="D222" s="65"/>
      <c r="E222" s="122"/>
    </row>
    <row r="223" spans="1:5" ht="15.75">
      <c r="A223" s="65"/>
      <c r="B223" s="65"/>
      <c r="C223" s="69"/>
      <c r="D223" s="65"/>
      <c r="E223" s="122"/>
    </row>
    <row r="224" spans="1:5" ht="15.75">
      <c r="A224" s="65"/>
      <c r="B224" s="65"/>
      <c r="C224" s="69"/>
      <c r="D224" s="65"/>
      <c r="E224" s="122"/>
    </row>
    <row r="225" spans="1:5" ht="15.75">
      <c r="A225" s="65"/>
      <c r="B225" s="65"/>
      <c r="C225" s="69"/>
      <c r="D225" s="65"/>
      <c r="E225" s="122"/>
    </row>
    <row r="226" spans="1:5" ht="15.75">
      <c r="A226" s="65"/>
      <c r="B226" s="65"/>
      <c r="C226" s="69"/>
      <c r="D226" s="65"/>
      <c r="E226" s="122"/>
    </row>
    <row r="227" spans="1:5" ht="15.75">
      <c r="A227" s="65"/>
      <c r="B227" s="65"/>
      <c r="C227" s="69"/>
      <c r="D227" s="65"/>
      <c r="E227" s="122"/>
    </row>
    <row r="228" spans="1:5" ht="15.75">
      <c r="A228" s="65"/>
      <c r="B228" s="65"/>
      <c r="C228" s="69"/>
      <c r="D228" s="65"/>
      <c r="E228" s="122"/>
    </row>
    <row r="229" spans="1:5" ht="15.75">
      <c r="A229" s="65"/>
      <c r="B229" s="65"/>
      <c r="C229" s="69"/>
      <c r="D229" s="65"/>
      <c r="E229" s="122"/>
    </row>
    <row r="230" spans="1:5" ht="15.75">
      <c r="A230" s="65"/>
      <c r="B230" s="65"/>
      <c r="C230" s="69"/>
      <c r="D230" s="65"/>
      <c r="E230" s="122"/>
    </row>
    <row r="231" spans="1:5" ht="15.75">
      <c r="A231" s="65"/>
      <c r="B231" s="65"/>
      <c r="C231" s="69"/>
      <c r="D231" s="65"/>
      <c r="E231" s="122"/>
    </row>
    <row r="232" spans="1:5" ht="15.75">
      <c r="A232" s="65"/>
      <c r="B232" s="65"/>
      <c r="C232" s="69"/>
      <c r="D232" s="65"/>
      <c r="E232" s="122"/>
    </row>
    <row r="233" spans="1:5" ht="15.75">
      <c r="A233" s="65"/>
      <c r="B233" s="65"/>
      <c r="C233" s="69"/>
      <c r="D233" s="65"/>
      <c r="E233" s="122"/>
    </row>
    <row r="234" spans="1:5" ht="15.75">
      <c r="A234" s="65"/>
      <c r="B234" s="65"/>
      <c r="C234" s="69"/>
      <c r="D234" s="65"/>
      <c r="E234" s="122"/>
    </row>
    <row r="235" spans="1:5" ht="15.75">
      <c r="A235" s="65"/>
      <c r="B235" s="65"/>
      <c r="C235" s="69"/>
      <c r="D235" s="65"/>
      <c r="E235" s="122"/>
    </row>
    <row r="236" spans="1:5" ht="15.75">
      <c r="A236" s="65"/>
      <c r="B236" s="65"/>
      <c r="C236" s="69"/>
      <c r="D236" s="65"/>
      <c r="E236" s="122"/>
    </row>
    <row r="237" spans="1:5" ht="15.75">
      <c r="A237" s="65"/>
      <c r="B237" s="65"/>
      <c r="C237" s="69"/>
      <c r="D237" s="65"/>
      <c r="E237" s="122"/>
    </row>
    <row r="238" spans="1:5" ht="15.75">
      <c r="A238" s="65"/>
      <c r="B238" s="65"/>
      <c r="C238" s="69"/>
      <c r="D238" s="65"/>
      <c r="E238" s="122"/>
    </row>
    <row r="239" spans="1:5" ht="15.75">
      <c r="A239" s="65"/>
      <c r="B239" s="65"/>
      <c r="C239" s="69"/>
      <c r="D239" s="65"/>
      <c r="E239" s="122"/>
    </row>
    <row r="240" spans="1:5" ht="15.75">
      <c r="A240" s="65"/>
      <c r="B240" s="65"/>
      <c r="C240" s="69"/>
      <c r="D240" s="65"/>
      <c r="E240" s="122"/>
    </row>
    <row r="241" spans="1:5" ht="15.75">
      <c r="A241" s="65"/>
      <c r="B241" s="65"/>
      <c r="C241" s="69"/>
      <c r="D241" s="65"/>
      <c r="E241" s="122"/>
    </row>
    <row r="242" spans="1:5" ht="15.75">
      <c r="A242" s="65"/>
      <c r="B242" s="65"/>
      <c r="C242" s="69"/>
      <c r="D242" s="65"/>
      <c r="E242" s="122"/>
    </row>
    <row r="243" spans="1:5" ht="15.75">
      <c r="A243" s="65"/>
      <c r="B243" s="65"/>
      <c r="C243" s="69"/>
      <c r="D243" s="65"/>
      <c r="E243" s="122"/>
    </row>
    <row r="244" spans="1:5" ht="15.75">
      <c r="A244" s="65"/>
      <c r="B244" s="65"/>
      <c r="C244" s="69"/>
      <c r="D244" s="65"/>
      <c r="E244" s="122"/>
    </row>
    <row r="245" spans="1:5" ht="15.75">
      <c r="A245" s="65"/>
      <c r="B245" s="65"/>
      <c r="C245" s="69"/>
      <c r="D245" s="65"/>
      <c r="E245" s="122"/>
    </row>
    <row r="246" spans="1:5" ht="15.75">
      <c r="A246" s="65"/>
      <c r="B246" s="65"/>
      <c r="C246" s="69"/>
      <c r="D246" s="65"/>
      <c r="E246" s="122"/>
    </row>
    <row r="247" spans="1:5" ht="15.75">
      <c r="A247" s="65"/>
      <c r="B247" s="65"/>
      <c r="C247" s="69"/>
      <c r="D247" s="65"/>
      <c r="E247" s="122"/>
    </row>
    <row r="248" spans="1:5" ht="15.75">
      <c r="A248" s="65"/>
      <c r="B248" s="65"/>
      <c r="C248" s="69"/>
      <c r="D248" s="65"/>
      <c r="E248" s="122"/>
    </row>
    <row r="249" spans="1:5" ht="15.75">
      <c r="A249" s="65"/>
      <c r="B249" s="65"/>
      <c r="C249" s="69"/>
      <c r="D249" s="65"/>
      <c r="E249" s="122"/>
    </row>
    <row r="250" ht="15">
      <c r="E250" s="3"/>
    </row>
    <row r="251" ht="15">
      <c r="E251" s="3"/>
    </row>
    <row r="252" ht="15">
      <c r="E252" s="3"/>
    </row>
    <row r="253" ht="15">
      <c r="E253" s="3"/>
    </row>
    <row r="254" ht="15">
      <c r="E254" s="3"/>
    </row>
    <row r="255" ht="15">
      <c r="E255" s="3"/>
    </row>
    <row r="256" ht="15">
      <c r="E256" s="3"/>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row r="603" ht="15">
      <c r="E603" s="3"/>
    </row>
    <row r="604" ht="15">
      <c r="E604" s="3"/>
    </row>
  </sheetData>
  <sheetProtection password="DAF5" sheet="1"/>
  <mergeCells count="19">
    <mergeCell ref="A5:E5"/>
    <mergeCell ref="C6:E6"/>
    <mergeCell ref="A111:A112"/>
    <mergeCell ref="B115:C115"/>
    <mergeCell ref="A124:B124"/>
    <mergeCell ref="B117:C117"/>
    <mergeCell ref="C7:E7"/>
    <mergeCell ref="A109:E109"/>
    <mergeCell ref="B121:C121"/>
    <mergeCell ref="A131:B131"/>
    <mergeCell ref="B114:C114"/>
    <mergeCell ref="B116:C116"/>
    <mergeCell ref="B111:C112"/>
    <mergeCell ref="C131:E131"/>
    <mergeCell ref="C124:E124"/>
    <mergeCell ref="C123:E123"/>
    <mergeCell ref="D111:D112"/>
    <mergeCell ref="E111:E112"/>
    <mergeCell ref="B113:C113"/>
  </mergeCells>
  <printOptions horizontalCentered="1"/>
  <pageMargins left="0.748031496" right="0" top="0.537401575" bottom="1.011811024" header="0.511811023622047" footer="0.511811023622047"/>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8"/>
  <sheetViews>
    <sheetView workbookViewId="0" topLeftCell="A22">
      <selection activeCell="D29" sqref="D29"/>
    </sheetView>
  </sheetViews>
  <sheetFormatPr defaultColWidth="8.796875" defaultRowHeight="15"/>
  <cols>
    <col min="1" max="1" width="34.5" style="7" customWidth="1"/>
    <col min="2" max="2" width="4.8984375" style="8" customWidth="1"/>
    <col min="3" max="3" width="4.3984375" style="7" customWidth="1"/>
    <col min="4" max="4" width="13.59765625" style="7" customWidth="1"/>
    <col min="5" max="5" width="14.59765625" style="7" customWidth="1"/>
    <col min="6" max="6" width="16.69921875" style="7" customWidth="1"/>
    <col min="7" max="7" width="16.59765625" style="7" customWidth="1"/>
    <col min="8" max="16384" width="9" style="7" customWidth="1"/>
  </cols>
  <sheetData>
    <row r="1" spans="1:7" ht="15.75">
      <c r="A1" s="80" t="s">
        <v>529</v>
      </c>
      <c r="B1" s="238"/>
      <c r="C1" s="238"/>
      <c r="D1" s="238"/>
      <c r="E1" s="238"/>
      <c r="F1" s="238" t="s">
        <v>537</v>
      </c>
      <c r="G1" s="238"/>
    </row>
    <row r="2" spans="1:7" ht="18" customHeight="1">
      <c r="A2" s="80" t="s">
        <v>533</v>
      </c>
      <c r="B2" s="69"/>
      <c r="C2" s="69"/>
      <c r="D2" s="80"/>
      <c r="E2" s="69"/>
      <c r="F2" s="80" t="s">
        <v>655</v>
      </c>
      <c r="G2" s="69"/>
    </row>
    <row r="3" spans="1:7" ht="21.75" customHeight="1">
      <c r="A3" s="238" t="s">
        <v>531</v>
      </c>
      <c r="B3" s="282"/>
      <c r="C3" s="282"/>
      <c r="D3" s="238"/>
      <c r="E3" s="282"/>
      <c r="F3" s="238" t="s">
        <v>610</v>
      </c>
      <c r="G3" s="282"/>
    </row>
    <row r="4" spans="1:7" ht="15.75" customHeight="1">
      <c r="A4" s="368"/>
      <c r="B4" s="368"/>
      <c r="C4" s="368"/>
      <c r="D4" s="368"/>
      <c r="E4" s="368"/>
      <c r="F4" s="368"/>
      <c r="G4" s="368"/>
    </row>
    <row r="5" spans="1:7" ht="15.75">
      <c r="A5" s="414" t="s">
        <v>574</v>
      </c>
      <c r="B5" s="414"/>
      <c r="C5" s="414"/>
      <c r="D5" s="414"/>
      <c r="E5" s="414"/>
      <c r="F5" s="414"/>
      <c r="G5" s="414"/>
    </row>
    <row r="6" spans="1:7" ht="15.75">
      <c r="A6" s="279"/>
      <c r="B6" s="279"/>
      <c r="C6" s="280"/>
      <c r="D6" s="340"/>
      <c r="E6" s="341"/>
      <c r="F6" s="341"/>
      <c r="G6" s="340" t="s">
        <v>10</v>
      </c>
    </row>
    <row r="7" spans="1:7" s="234" customFormat="1" ht="63.75" customHeight="1">
      <c r="A7" s="397" t="s">
        <v>12</v>
      </c>
      <c r="B7" s="398" t="s">
        <v>570</v>
      </c>
      <c r="C7" s="397" t="s">
        <v>73</v>
      </c>
      <c r="D7" s="399" t="s">
        <v>626</v>
      </c>
      <c r="E7" s="399" t="s">
        <v>627</v>
      </c>
      <c r="F7" s="400" t="s">
        <v>604</v>
      </c>
      <c r="G7" s="400" t="s">
        <v>605</v>
      </c>
    </row>
    <row r="8" spans="1:7" s="347" customFormat="1" ht="13.5" customHeight="1">
      <c r="A8" s="86">
        <v>1</v>
      </c>
      <c r="B8" s="86">
        <v>2</v>
      </c>
      <c r="C8" s="86">
        <v>3</v>
      </c>
      <c r="D8" s="246">
        <v>4</v>
      </c>
      <c r="E8" s="246">
        <v>5</v>
      </c>
      <c r="F8" s="86">
        <v>6</v>
      </c>
      <c r="G8" s="86">
        <v>7</v>
      </c>
    </row>
    <row r="9" spans="1:7" s="234" customFormat="1" ht="24" customHeight="1">
      <c r="A9" s="369" t="s">
        <v>223</v>
      </c>
      <c r="B9" s="370" t="s">
        <v>43</v>
      </c>
      <c r="C9" s="371">
        <v>24</v>
      </c>
      <c r="D9" s="372">
        <v>111112290222</v>
      </c>
      <c r="E9" s="372">
        <v>105297959559</v>
      </c>
      <c r="F9" s="372">
        <v>201825618011</v>
      </c>
      <c r="G9" s="372">
        <v>205365240250</v>
      </c>
    </row>
    <row r="10" spans="1:7" s="234" customFormat="1" ht="19.5" customHeight="1">
      <c r="A10" s="373" t="s">
        <v>472</v>
      </c>
      <c r="B10" s="374" t="s">
        <v>39</v>
      </c>
      <c r="C10" s="375">
        <v>24</v>
      </c>
      <c r="D10" s="376"/>
      <c r="E10" s="376"/>
      <c r="F10" s="376"/>
      <c r="G10" s="376"/>
    </row>
    <row r="11" spans="1:7" s="234" customFormat="1" ht="30.75" customHeight="1">
      <c r="A11" s="377" t="s">
        <v>224</v>
      </c>
      <c r="B11" s="378">
        <v>10</v>
      </c>
      <c r="C11" s="378">
        <v>24</v>
      </c>
      <c r="D11" s="376">
        <f>D9-D10</f>
        <v>111112290222</v>
      </c>
      <c r="E11" s="376">
        <f>E9-E10</f>
        <v>105297959559</v>
      </c>
      <c r="F11" s="376">
        <f>F9-F10</f>
        <v>201825618011</v>
      </c>
      <c r="G11" s="376">
        <f>G9-G10</f>
        <v>205365240250</v>
      </c>
    </row>
    <row r="12" spans="1:7" s="234" customFormat="1" ht="19.5" customHeight="1">
      <c r="A12" s="373" t="s">
        <v>225</v>
      </c>
      <c r="B12" s="375">
        <v>11</v>
      </c>
      <c r="C12" s="375">
        <v>25</v>
      </c>
      <c r="D12" s="376">
        <v>114768408682</v>
      </c>
      <c r="E12" s="376">
        <v>107780295016</v>
      </c>
      <c r="F12" s="376">
        <v>201788049798</v>
      </c>
      <c r="G12" s="376">
        <v>206617602876</v>
      </c>
    </row>
    <row r="13" spans="1:7" s="234" customFormat="1" ht="34.5" customHeight="1">
      <c r="A13" s="377" t="s">
        <v>681</v>
      </c>
      <c r="B13" s="378">
        <v>20</v>
      </c>
      <c r="C13" s="378"/>
      <c r="D13" s="379">
        <f>D11-D12</f>
        <v>-3656118460</v>
      </c>
      <c r="E13" s="379">
        <f>E11-E12</f>
        <v>-2482335457</v>
      </c>
      <c r="F13" s="379">
        <f>F11-F12</f>
        <v>37568213</v>
      </c>
      <c r="G13" s="379">
        <f>G11-G12</f>
        <v>-1252362626</v>
      </c>
    </row>
    <row r="14" spans="1:7" s="234" customFormat="1" ht="24.75" customHeight="1">
      <c r="A14" s="373" t="s">
        <v>226</v>
      </c>
      <c r="B14" s="375">
        <v>21</v>
      </c>
      <c r="C14" s="375">
        <v>24</v>
      </c>
      <c r="D14" s="376">
        <v>4083540497</v>
      </c>
      <c r="E14" s="376">
        <v>3282839196</v>
      </c>
      <c r="F14" s="376">
        <v>5927422430</v>
      </c>
      <c r="G14" s="376">
        <v>6709903751</v>
      </c>
    </row>
    <row r="15" spans="1:7" s="234" customFormat="1" ht="19.5" customHeight="1">
      <c r="A15" s="373" t="s">
        <v>227</v>
      </c>
      <c r="B15" s="375">
        <v>22</v>
      </c>
      <c r="C15" s="375">
        <v>26</v>
      </c>
      <c r="D15" s="376">
        <v>6124919453</v>
      </c>
      <c r="E15" s="376">
        <v>8875343178</v>
      </c>
      <c r="F15" s="376">
        <v>8226232371</v>
      </c>
      <c r="G15" s="376">
        <v>13200982751</v>
      </c>
    </row>
    <row r="16" spans="1:7" s="348" customFormat="1" ht="19.5" customHeight="1">
      <c r="A16" s="380" t="s">
        <v>228</v>
      </c>
      <c r="B16" s="381">
        <v>23</v>
      </c>
      <c r="C16" s="381"/>
      <c r="D16" s="382">
        <v>3173274111</v>
      </c>
      <c r="E16" s="382">
        <v>4083733249</v>
      </c>
      <c r="F16" s="382">
        <v>5272852750</v>
      </c>
      <c r="G16" s="382">
        <v>8346483886</v>
      </c>
    </row>
    <row r="17" spans="1:7" s="234" customFormat="1" ht="19.5" customHeight="1">
      <c r="A17" s="373" t="s">
        <v>229</v>
      </c>
      <c r="B17" s="375">
        <v>24</v>
      </c>
      <c r="C17" s="375"/>
      <c r="D17" s="376">
        <v>0</v>
      </c>
      <c r="E17" s="376">
        <v>0</v>
      </c>
      <c r="F17" s="376">
        <v>0</v>
      </c>
      <c r="G17" s="376">
        <v>0</v>
      </c>
    </row>
    <row r="18" spans="1:7" s="234" customFormat="1" ht="19.5" customHeight="1">
      <c r="A18" s="373" t="s">
        <v>230</v>
      </c>
      <c r="B18" s="375">
        <v>25</v>
      </c>
      <c r="C18" s="375"/>
      <c r="D18" s="376">
        <v>2768366454</v>
      </c>
      <c r="E18" s="376">
        <v>3587904308</v>
      </c>
      <c r="F18" s="376">
        <v>4858783481</v>
      </c>
      <c r="G18" s="376">
        <v>6354198409</v>
      </c>
    </row>
    <row r="19" spans="1:7" s="234" customFormat="1" ht="33.75" customHeight="1">
      <c r="A19" s="377" t="s">
        <v>231</v>
      </c>
      <c r="B19" s="378">
        <v>30</v>
      </c>
      <c r="C19" s="378"/>
      <c r="D19" s="379">
        <f>D13+D14-D15-D18</f>
        <v>-8465863870</v>
      </c>
      <c r="E19" s="379">
        <f>E13+E14-E15-E18</f>
        <v>-11662743747</v>
      </c>
      <c r="F19" s="379">
        <f>F13+F14-F15-F18</f>
        <v>-7120025209</v>
      </c>
      <c r="G19" s="379">
        <f>G13+G14-G15-G18</f>
        <v>-14097640035</v>
      </c>
    </row>
    <row r="20" spans="1:7" s="234" customFormat="1" ht="19.5" customHeight="1">
      <c r="A20" s="373" t="s">
        <v>232</v>
      </c>
      <c r="B20" s="375">
        <v>31</v>
      </c>
      <c r="C20" s="375">
        <v>27</v>
      </c>
      <c r="D20" s="376">
        <v>342332036</v>
      </c>
      <c r="E20" s="376">
        <v>29455114543</v>
      </c>
      <c r="F20" s="376">
        <v>406895717</v>
      </c>
      <c r="G20" s="376">
        <v>33156919428</v>
      </c>
    </row>
    <row r="21" spans="1:7" s="234" customFormat="1" ht="19.5" customHeight="1">
      <c r="A21" s="373" t="s">
        <v>233</v>
      </c>
      <c r="B21" s="375">
        <v>32</v>
      </c>
      <c r="C21" s="375">
        <v>27</v>
      </c>
      <c r="D21" s="376">
        <v>88</v>
      </c>
      <c r="E21" s="376">
        <v>11375730242</v>
      </c>
      <c r="F21" s="376">
        <v>40000088</v>
      </c>
      <c r="G21" s="376">
        <v>11375826324</v>
      </c>
    </row>
    <row r="22" spans="1:7" s="234" customFormat="1" ht="19.5" customHeight="1">
      <c r="A22" s="373" t="s">
        <v>234</v>
      </c>
      <c r="B22" s="375">
        <v>40</v>
      </c>
      <c r="C22" s="375"/>
      <c r="D22" s="383">
        <f>D20-D21</f>
        <v>342331948</v>
      </c>
      <c r="E22" s="384">
        <f>E20-E21</f>
        <v>18079384301</v>
      </c>
      <c r="F22" s="384">
        <f>F20-F21</f>
        <v>366895629</v>
      </c>
      <c r="G22" s="384">
        <f>G20-G21</f>
        <v>21781093104</v>
      </c>
    </row>
    <row r="23" spans="1:7" s="234" customFormat="1" ht="26.25" customHeight="1">
      <c r="A23" s="373" t="s">
        <v>473</v>
      </c>
      <c r="B23" s="375">
        <v>45</v>
      </c>
      <c r="C23" s="375"/>
      <c r="D23" s="376"/>
      <c r="E23" s="376"/>
      <c r="F23" s="376"/>
      <c r="G23" s="376"/>
    </row>
    <row r="24" spans="1:7" s="234" customFormat="1" ht="29.25" customHeight="1">
      <c r="A24" s="373" t="s">
        <v>474</v>
      </c>
      <c r="B24" s="375">
        <v>50</v>
      </c>
      <c r="C24" s="375"/>
      <c r="D24" s="384">
        <f>D19+D22+D23</f>
        <v>-8123531922</v>
      </c>
      <c r="E24" s="384">
        <f>E19+E22+E23</f>
        <v>6416640554</v>
      </c>
      <c r="F24" s="383">
        <f>F19+F22+F23</f>
        <v>-6753129580</v>
      </c>
      <c r="G24" s="384">
        <f>G19+G22+G23</f>
        <v>7683453069</v>
      </c>
    </row>
    <row r="25" spans="1:7" s="234" customFormat="1" ht="32.25" customHeight="1">
      <c r="A25" s="373" t="s">
        <v>475</v>
      </c>
      <c r="B25" s="375">
        <v>51</v>
      </c>
      <c r="C25" s="375"/>
      <c r="D25" s="385">
        <v>360114654</v>
      </c>
      <c r="E25" s="385">
        <v>345640852</v>
      </c>
      <c r="F25" s="385">
        <v>707378106</v>
      </c>
      <c r="G25" s="385">
        <v>648696349</v>
      </c>
    </row>
    <row r="26" spans="1:7" s="234" customFormat="1" ht="30.75" customHeight="1">
      <c r="A26" s="373" t="s">
        <v>476</v>
      </c>
      <c r="B26" s="375">
        <v>52</v>
      </c>
      <c r="C26" s="375"/>
      <c r="D26" s="385"/>
      <c r="E26" s="385"/>
      <c r="F26" s="385"/>
      <c r="G26" s="385"/>
    </row>
    <row r="27" spans="1:7" s="234" customFormat="1" ht="34.5" customHeight="1">
      <c r="A27" s="373" t="s">
        <v>617</v>
      </c>
      <c r="B27" s="375">
        <v>60</v>
      </c>
      <c r="C27" s="375">
        <v>28</v>
      </c>
      <c r="D27" s="386">
        <f>D24-D25</f>
        <v>-8483646576</v>
      </c>
      <c r="E27" s="386">
        <f>E24-E25</f>
        <v>6070999702</v>
      </c>
      <c r="F27" s="387">
        <f>F24-F25</f>
        <v>-7460507686</v>
      </c>
      <c r="G27" s="386">
        <f>G24-G25</f>
        <v>7034756720</v>
      </c>
    </row>
    <row r="28" spans="1:7" s="234" customFormat="1" ht="19.5" customHeight="1">
      <c r="A28" s="373" t="s">
        <v>477</v>
      </c>
      <c r="B28" s="375">
        <v>61</v>
      </c>
      <c r="C28" s="375"/>
      <c r="D28" s="342">
        <v>393929836.24541324</v>
      </c>
      <c r="E28" s="388">
        <v>334683373</v>
      </c>
      <c r="F28" s="388">
        <v>725445928.3140321</v>
      </c>
      <c r="G28" s="388">
        <v>709745569</v>
      </c>
    </row>
    <row r="29" spans="1:7" s="234" customFormat="1" ht="39" customHeight="1">
      <c r="A29" s="373" t="s">
        <v>478</v>
      </c>
      <c r="B29" s="389">
        <v>62</v>
      </c>
      <c r="C29" s="390"/>
      <c r="D29" s="391">
        <f>D27-D28</f>
        <v>-8877576412.245413</v>
      </c>
      <c r="E29" s="391">
        <f>E27-E28</f>
        <v>5736316329</v>
      </c>
      <c r="F29" s="392">
        <f>F27-F28</f>
        <v>-8185953614.314032</v>
      </c>
      <c r="G29" s="391">
        <f>G27-G28</f>
        <v>6325011151</v>
      </c>
    </row>
    <row r="30" spans="1:7" s="234" customFormat="1" ht="19.5" customHeight="1">
      <c r="A30" s="393" t="s">
        <v>479</v>
      </c>
      <c r="B30" s="394">
        <v>70</v>
      </c>
      <c r="C30" s="394"/>
      <c r="D30" s="395">
        <f>D29/15000000</f>
        <v>-591.8384274830275</v>
      </c>
      <c r="E30" s="395">
        <f>E29/15000000</f>
        <v>382.4210886</v>
      </c>
      <c r="F30" s="396">
        <f>F29/15000000</f>
        <v>-545.7302409542688</v>
      </c>
      <c r="G30" s="396">
        <f>G29/15000000</f>
        <v>421.66741006666666</v>
      </c>
    </row>
    <row r="31" spans="1:7" s="234" customFormat="1" ht="19.5" customHeight="1">
      <c r="A31" s="401"/>
      <c r="B31" s="402"/>
      <c r="C31" s="402"/>
      <c r="D31" s="403"/>
      <c r="E31" s="403"/>
      <c r="F31" s="403"/>
      <c r="G31" s="403"/>
    </row>
    <row r="32" spans="1:7" ht="19.5" customHeight="1">
      <c r="A32" s="65"/>
      <c r="B32" s="64"/>
      <c r="C32" s="428"/>
      <c r="D32" s="428"/>
      <c r="E32" s="428" t="s">
        <v>686</v>
      </c>
      <c r="F32" s="428"/>
      <c r="G32" s="428"/>
    </row>
    <row r="33" spans="1:7" s="6" customFormat="1" ht="19.5" customHeight="1">
      <c r="A33" s="238" t="s">
        <v>612</v>
      </c>
      <c r="B33" s="429" t="s">
        <v>671</v>
      </c>
      <c r="C33" s="429"/>
      <c r="D33" s="429"/>
      <c r="E33" s="429"/>
      <c r="F33" s="429" t="s">
        <v>235</v>
      </c>
      <c r="G33" s="429"/>
    </row>
    <row r="34" spans="1:7" ht="15.75" customHeight="1">
      <c r="A34" s="138"/>
      <c r="B34" s="407"/>
      <c r="C34" s="407"/>
      <c r="D34" s="407"/>
      <c r="E34" s="407"/>
      <c r="F34" s="65"/>
      <c r="G34" s="65"/>
    </row>
    <row r="35" spans="1:7" ht="15.75">
      <c r="A35" s="138"/>
      <c r="B35" s="68"/>
      <c r="C35" s="138"/>
      <c r="D35" s="68"/>
      <c r="E35" s="65"/>
      <c r="F35" s="65"/>
      <c r="G35" s="65"/>
    </row>
    <row r="36" spans="1:7" ht="15.75">
      <c r="A36" s="404" t="s">
        <v>687</v>
      </c>
      <c r="B36" s="137"/>
      <c r="C36" s="81" t="s">
        <v>684</v>
      </c>
      <c r="D36" s="137"/>
      <c r="E36" s="137"/>
      <c r="F36" s="137" t="s">
        <v>684</v>
      </c>
      <c r="G36" s="65"/>
    </row>
    <row r="37" spans="1:7" ht="18.75" customHeight="1">
      <c r="A37" s="138"/>
      <c r="B37" s="68"/>
      <c r="C37" s="138"/>
      <c r="D37" s="68"/>
      <c r="E37" s="65"/>
      <c r="F37" s="65"/>
      <c r="G37" s="65"/>
    </row>
    <row r="38" spans="1:7" ht="14.25" customHeight="1">
      <c r="A38" s="138"/>
      <c r="B38" s="68"/>
      <c r="C38" s="138"/>
      <c r="D38" s="68"/>
      <c r="E38" s="65"/>
      <c r="F38" s="423"/>
      <c r="G38" s="423"/>
    </row>
    <row r="39" spans="1:7" ht="21.75" customHeight="1">
      <c r="A39" s="238" t="s">
        <v>634</v>
      </c>
      <c r="B39" s="407" t="s">
        <v>672</v>
      </c>
      <c r="C39" s="407"/>
      <c r="D39" s="407"/>
      <c r="E39" s="407"/>
      <c r="F39" s="407" t="s">
        <v>679</v>
      </c>
      <c r="G39" s="407"/>
    </row>
    <row r="40" spans="1:7" ht="27.75" customHeight="1">
      <c r="A40" s="367"/>
      <c r="B40" s="430"/>
      <c r="C40" s="430"/>
      <c r="D40" s="430"/>
      <c r="E40" s="430"/>
      <c r="F40" s="430"/>
      <c r="G40" s="430"/>
    </row>
    <row r="41" spans="1:7" s="2" customFormat="1" ht="15.75">
      <c r="A41" s="407"/>
      <c r="B41" s="407"/>
      <c r="C41" s="414"/>
      <c r="D41" s="414"/>
      <c r="E41" s="277"/>
      <c r="F41" s="277"/>
      <c r="G41" s="277"/>
    </row>
    <row r="42" spans="1:7" ht="15.75">
      <c r="A42" s="65"/>
      <c r="B42" s="65"/>
      <c r="C42" s="69"/>
      <c r="D42" s="65"/>
      <c r="E42" s="65"/>
      <c r="F42" s="65"/>
      <c r="G42" s="65"/>
    </row>
    <row r="43" spans="1:7" ht="15.75">
      <c r="A43" s="65"/>
      <c r="B43" s="69"/>
      <c r="C43" s="65"/>
      <c r="D43" s="65"/>
      <c r="E43" s="65"/>
      <c r="F43" s="65"/>
      <c r="G43" s="65"/>
    </row>
    <row r="44" spans="1:7" ht="15.75">
      <c r="A44" s="65"/>
      <c r="B44" s="69"/>
      <c r="C44" s="65"/>
      <c r="D44" s="65"/>
      <c r="E44" s="65"/>
      <c r="F44" s="65"/>
      <c r="G44" s="65"/>
    </row>
    <row r="45" spans="1:7" ht="15.75">
      <c r="A45" s="69"/>
      <c r="B45" s="69"/>
      <c r="C45" s="65"/>
      <c r="D45" s="69"/>
      <c r="E45" s="65"/>
      <c r="F45" s="65"/>
      <c r="G45" s="65"/>
    </row>
    <row r="46" spans="1:7" ht="15.75">
      <c r="A46" s="65"/>
      <c r="B46" s="69"/>
      <c r="C46" s="65"/>
      <c r="D46" s="65"/>
      <c r="E46" s="65"/>
      <c r="F46" s="65"/>
      <c r="G46" s="65"/>
    </row>
    <row r="47" spans="1:7" ht="15.75">
      <c r="A47" s="65"/>
      <c r="B47" s="69"/>
      <c r="C47" s="65"/>
      <c r="D47" s="65"/>
      <c r="E47" s="65"/>
      <c r="F47" s="65"/>
      <c r="G47" s="65"/>
    </row>
    <row r="48" spans="1:4" ht="15">
      <c r="A48" s="5"/>
      <c r="C48" s="427"/>
      <c r="D48" s="427"/>
    </row>
  </sheetData>
  <sheetProtection password="DAF5" sheet="1"/>
  <mergeCells count="14">
    <mergeCell ref="B39:E39"/>
    <mergeCell ref="F39:G39"/>
    <mergeCell ref="B34:E34"/>
    <mergeCell ref="F38:G38"/>
    <mergeCell ref="A5:G5"/>
    <mergeCell ref="C48:D48"/>
    <mergeCell ref="A41:B41"/>
    <mergeCell ref="C41:D41"/>
    <mergeCell ref="E32:G32"/>
    <mergeCell ref="B33:E33"/>
    <mergeCell ref="F33:G33"/>
    <mergeCell ref="F40:G40"/>
    <mergeCell ref="B40:E40"/>
    <mergeCell ref="C32:D32"/>
  </mergeCells>
  <printOptions/>
  <pageMargins left="0.75" right="0.25" top="0.25" bottom="0.0104166666666667" header="0" footer="0"/>
  <pageSetup firstPageNumber="4" useFirstPageNumber="1" horizontalDpi="300" verticalDpi="300" orientation="portrait" scale="85" r:id="rId1"/>
  <headerFooter>
    <oddFooter>&amp;R
&amp;P</oddFoot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dimension ref="A1:F52"/>
  <sheetViews>
    <sheetView zoomScalePageLayoutView="0" workbookViewId="0" topLeftCell="A1">
      <selection activeCell="F49" sqref="F49"/>
    </sheetView>
  </sheetViews>
  <sheetFormatPr defaultColWidth="8.796875" defaultRowHeight="15"/>
  <cols>
    <col min="1" max="1" width="3.8984375" style="0" customWidth="1"/>
    <col min="2" max="2" width="44.69921875" style="0" customWidth="1"/>
    <col min="3" max="3" width="5.59765625" style="0" customWidth="1"/>
    <col min="4" max="4" width="3.8984375" style="0" customWidth="1"/>
    <col min="5" max="5" width="16.09765625" style="0" customWidth="1"/>
    <col min="6" max="6" width="15.69921875" style="0" customWidth="1"/>
  </cols>
  <sheetData>
    <row r="1" spans="1:6" ht="15.75">
      <c r="A1" s="407" t="s">
        <v>557</v>
      </c>
      <c r="B1" s="431"/>
      <c r="C1" s="238"/>
      <c r="D1" s="432" t="s">
        <v>537</v>
      </c>
      <c r="E1" s="432"/>
      <c r="F1" s="432"/>
    </row>
    <row r="2" spans="1:6" ht="15.75">
      <c r="A2" s="429" t="s">
        <v>533</v>
      </c>
      <c r="B2" s="433"/>
      <c r="C2" s="64"/>
      <c r="D2" s="434" t="s">
        <v>655</v>
      </c>
      <c r="E2" s="434"/>
      <c r="F2" s="434"/>
    </row>
    <row r="3" spans="1:6" ht="15.75">
      <c r="A3" s="429" t="s">
        <v>558</v>
      </c>
      <c r="B3" s="433"/>
      <c r="C3" s="64"/>
      <c r="D3" s="432" t="s">
        <v>609</v>
      </c>
      <c r="E3" s="432"/>
      <c r="F3" s="432"/>
    </row>
    <row r="4" spans="1:6" ht="15.75">
      <c r="A4" s="284"/>
      <c r="B4" s="278"/>
      <c r="C4" s="64"/>
      <c r="D4" s="235"/>
      <c r="E4" s="235"/>
      <c r="F4" s="235"/>
    </row>
    <row r="5" spans="1:6" ht="15.75">
      <c r="A5" s="278"/>
      <c r="B5" s="278"/>
      <c r="C5" s="64"/>
      <c r="D5" s="64"/>
      <c r="E5" s="235"/>
      <c r="F5" s="235"/>
    </row>
    <row r="6" spans="1:6" ht="18.75">
      <c r="A6" s="436" t="s">
        <v>600</v>
      </c>
      <c r="B6" s="436"/>
      <c r="C6" s="436"/>
      <c r="D6" s="436"/>
      <c r="E6" s="436"/>
      <c r="F6" s="436"/>
    </row>
    <row r="7" spans="1:6" ht="15.75">
      <c r="A7" s="435"/>
      <c r="B7" s="435"/>
      <c r="C7" s="435"/>
      <c r="D7" s="435"/>
      <c r="E7" s="435"/>
      <c r="F7" s="291"/>
    </row>
    <row r="8" spans="1:6" ht="15.75">
      <c r="A8" s="70"/>
      <c r="B8" s="70"/>
      <c r="C8" s="70"/>
      <c r="D8" s="70"/>
      <c r="E8" s="70"/>
      <c r="F8" s="70"/>
    </row>
    <row r="9" spans="1:6" ht="15.75">
      <c r="A9" s="66"/>
      <c r="B9" s="66"/>
      <c r="C9" s="66"/>
      <c r="D9" s="66"/>
      <c r="E9" s="66"/>
      <c r="F9" s="66" t="s">
        <v>10</v>
      </c>
    </row>
    <row r="10" spans="1:6" ht="45">
      <c r="A10" s="292" t="s">
        <v>11</v>
      </c>
      <c r="B10" s="293" t="s">
        <v>12</v>
      </c>
      <c r="C10" s="294" t="s">
        <v>608</v>
      </c>
      <c r="D10" s="294" t="s">
        <v>73</v>
      </c>
      <c r="E10" s="281" t="s">
        <v>606</v>
      </c>
      <c r="F10" s="281" t="s">
        <v>607</v>
      </c>
    </row>
    <row r="11" spans="1:6" ht="30" customHeight="1">
      <c r="A11" s="295" t="s">
        <v>72</v>
      </c>
      <c r="B11" s="296" t="s">
        <v>13</v>
      </c>
      <c r="C11" s="297"/>
      <c r="D11" s="297"/>
      <c r="E11" s="297"/>
      <c r="F11" s="297"/>
    </row>
    <row r="12" spans="1:6" ht="30" customHeight="1">
      <c r="A12" s="298">
        <v>1</v>
      </c>
      <c r="B12" s="299" t="s">
        <v>559</v>
      </c>
      <c r="C12" s="298" t="s">
        <v>43</v>
      </c>
      <c r="D12" s="298"/>
      <c r="E12" s="300">
        <v>235765575727</v>
      </c>
      <c r="F12" s="300">
        <v>220758174086</v>
      </c>
    </row>
    <row r="13" spans="1:6" ht="30" customHeight="1">
      <c r="A13" s="298">
        <v>2</v>
      </c>
      <c r="B13" s="299" t="s">
        <v>14</v>
      </c>
      <c r="C13" s="298" t="s">
        <v>52</v>
      </c>
      <c r="D13" s="298"/>
      <c r="E13" s="301">
        <v>-168651072160</v>
      </c>
      <c r="F13" s="301">
        <v>-166708917823</v>
      </c>
    </row>
    <row r="14" spans="1:6" ht="30" customHeight="1">
      <c r="A14" s="298">
        <v>3</v>
      </c>
      <c r="B14" s="299" t="s">
        <v>15</v>
      </c>
      <c r="C14" s="298" t="s">
        <v>39</v>
      </c>
      <c r="D14" s="298"/>
      <c r="E14" s="301">
        <v>-23710762158</v>
      </c>
      <c r="F14" s="301">
        <v>-23801878881</v>
      </c>
    </row>
    <row r="15" spans="1:6" ht="30" customHeight="1">
      <c r="A15" s="298">
        <v>4</v>
      </c>
      <c r="B15" s="299" t="s">
        <v>16</v>
      </c>
      <c r="C15" s="298" t="s">
        <v>47</v>
      </c>
      <c r="D15" s="298"/>
      <c r="E15" s="301">
        <v>-5272852750</v>
      </c>
      <c r="F15" s="301">
        <v>-8316886181</v>
      </c>
    </row>
    <row r="16" spans="1:6" ht="30" customHeight="1">
      <c r="A16" s="298">
        <v>5</v>
      </c>
      <c r="B16" s="299" t="s">
        <v>560</v>
      </c>
      <c r="C16" s="298" t="s">
        <v>40</v>
      </c>
      <c r="D16" s="298"/>
      <c r="E16" s="301">
        <v>-850421954</v>
      </c>
      <c r="F16" s="301">
        <v>-835461364</v>
      </c>
    </row>
    <row r="17" spans="1:6" ht="30" customHeight="1">
      <c r="A17" s="298">
        <v>6</v>
      </c>
      <c r="B17" s="299" t="s">
        <v>17</v>
      </c>
      <c r="C17" s="298" t="s">
        <v>41</v>
      </c>
      <c r="D17" s="298"/>
      <c r="E17" s="300">
        <v>60816715756</v>
      </c>
      <c r="F17" s="300">
        <v>56195805072</v>
      </c>
    </row>
    <row r="18" spans="1:6" ht="30" customHeight="1">
      <c r="A18" s="298">
        <v>7</v>
      </c>
      <c r="B18" s="299" t="s">
        <v>18</v>
      </c>
      <c r="C18" s="298" t="s">
        <v>42</v>
      </c>
      <c r="D18" s="298"/>
      <c r="E18" s="301">
        <v>-96082871601</v>
      </c>
      <c r="F18" s="301">
        <v>-74674756745</v>
      </c>
    </row>
    <row r="19" spans="1:6" ht="30" customHeight="1">
      <c r="A19" s="302"/>
      <c r="B19" s="303" t="s">
        <v>561</v>
      </c>
      <c r="C19" s="302">
        <v>20</v>
      </c>
      <c r="D19" s="302"/>
      <c r="E19" s="304">
        <f>SUM(E12:E18)</f>
        <v>2014310860</v>
      </c>
      <c r="F19" s="304">
        <f>SUM(F12:F18)</f>
        <v>2616078164</v>
      </c>
    </row>
    <row r="20" spans="1:6" ht="30" customHeight="1">
      <c r="A20" s="302" t="s">
        <v>49</v>
      </c>
      <c r="B20" s="303" t="s">
        <v>20</v>
      </c>
      <c r="C20" s="298"/>
      <c r="D20" s="298"/>
      <c r="E20" s="305"/>
      <c r="F20" s="305"/>
    </row>
    <row r="21" spans="1:6" ht="30" customHeight="1">
      <c r="A21" s="298">
        <v>1</v>
      </c>
      <c r="B21" s="299" t="s">
        <v>37</v>
      </c>
      <c r="C21" s="298">
        <v>21</v>
      </c>
      <c r="D21" s="298"/>
      <c r="E21" s="306">
        <v>-174984191</v>
      </c>
      <c r="F21" s="306">
        <v>-1375692818</v>
      </c>
    </row>
    <row r="22" spans="1:6" ht="30" customHeight="1">
      <c r="A22" s="298">
        <v>2</v>
      </c>
      <c r="B22" s="299" t="s">
        <v>21</v>
      </c>
      <c r="C22" s="298">
        <v>22</v>
      </c>
      <c r="D22" s="298"/>
      <c r="E22" s="305">
        <v>63727273</v>
      </c>
      <c r="F22" s="305">
        <v>29827770731</v>
      </c>
    </row>
    <row r="23" spans="1:6" ht="30" customHeight="1">
      <c r="A23" s="298">
        <v>3</v>
      </c>
      <c r="B23" s="299" t="s">
        <v>22</v>
      </c>
      <c r="C23" s="298">
        <v>23</v>
      </c>
      <c r="D23" s="298"/>
      <c r="E23" s="306">
        <v>-1000000000</v>
      </c>
      <c r="F23" s="306">
        <v>-2500000000</v>
      </c>
    </row>
    <row r="24" spans="1:6" ht="30" customHeight="1">
      <c r="A24" s="298">
        <v>4</v>
      </c>
      <c r="B24" s="299" t="s">
        <v>23</v>
      </c>
      <c r="C24" s="298">
        <v>24</v>
      </c>
      <c r="D24" s="298"/>
      <c r="E24" s="305">
        <v>1000000000</v>
      </c>
      <c r="F24" s="305">
        <v>3612399565</v>
      </c>
    </row>
    <row r="25" spans="1:6" ht="30" customHeight="1">
      <c r="A25" s="298">
        <v>5</v>
      </c>
      <c r="B25" s="299" t="s">
        <v>24</v>
      </c>
      <c r="C25" s="298">
        <v>25</v>
      </c>
      <c r="D25" s="298"/>
      <c r="E25" s="306">
        <v>-3671000000</v>
      </c>
      <c r="F25" s="306"/>
    </row>
    <row r="26" spans="1:6" ht="30" customHeight="1">
      <c r="A26" s="298">
        <v>6</v>
      </c>
      <c r="B26" s="299" t="s">
        <v>25</v>
      </c>
      <c r="C26" s="298">
        <v>26</v>
      </c>
      <c r="D26" s="298"/>
      <c r="E26" s="305"/>
      <c r="F26" s="305"/>
    </row>
    <row r="27" spans="1:6" ht="30" customHeight="1">
      <c r="A27" s="298">
        <v>7</v>
      </c>
      <c r="B27" s="299" t="s">
        <v>562</v>
      </c>
      <c r="C27" s="298">
        <v>27</v>
      </c>
      <c r="D27" s="307"/>
      <c r="E27" s="305">
        <v>4521816898</v>
      </c>
      <c r="F27" s="305">
        <v>4101048826</v>
      </c>
    </row>
    <row r="28" spans="1:6" ht="30" customHeight="1">
      <c r="A28" s="302"/>
      <c r="B28" s="303" t="s">
        <v>635</v>
      </c>
      <c r="C28" s="302">
        <v>30</v>
      </c>
      <c r="D28" s="302"/>
      <c r="E28" s="304">
        <f>SUM(E21:E27)</f>
        <v>739559980</v>
      </c>
      <c r="F28" s="304">
        <f>SUM(F21:F27)</f>
        <v>33665526304</v>
      </c>
    </row>
    <row r="29" spans="1:6" ht="30" customHeight="1">
      <c r="A29" s="302" t="s">
        <v>50</v>
      </c>
      <c r="B29" s="303" t="s">
        <v>26</v>
      </c>
      <c r="C29" s="298"/>
      <c r="D29" s="298"/>
      <c r="E29" s="305"/>
      <c r="F29" s="305"/>
    </row>
    <row r="30" spans="1:6" ht="30" customHeight="1">
      <c r="A30" s="298">
        <v>1</v>
      </c>
      <c r="B30" s="299" t="s">
        <v>563</v>
      </c>
      <c r="C30" s="298">
        <v>31</v>
      </c>
      <c r="D30" s="298"/>
      <c r="E30" s="305">
        <v>6669300000</v>
      </c>
      <c r="F30" s="305"/>
    </row>
    <row r="31" spans="1:6" ht="30" customHeight="1">
      <c r="A31" s="298">
        <v>2</v>
      </c>
      <c r="B31" s="299" t="s">
        <v>567</v>
      </c>
      <c r="C31" s="298">
        <v>32</v>
      </c>
      <c r="D31" s="298"/>
      <c r="E31" s="305"/>
      <c r="F31" s="305"/>
    </row>
    <row r="32" spans="1:6" ht="30" customHeight="1">
      <c r="A32" s="298">
        <v>3</v>
      </c>
      <c r="B32" s="299" t="s">
        <v>564</v>
      </c>
      <c r="C32" s="298">
        <v>33</v>
      </c>
      <c r="D32" s="298"/>
      <c r="E32" s="305"/>
      <c r="F32" s="305"/>
    </row>
    <row r="33" spans="1:6" ht="30" customHeight="1">
      <c r="A33" s="298">
        <v>4</v>
      </c>
      <c r="B33" s="299" t="s">
        <v>27</v>
      </c>
      <c r="C33" s="298">
        <v>34</v>
      </c>
      <c r="D33" s="298"/>
      <c r="E33" s="306">
        <v>-5166937013</v>
      </c>
      <c r="F33" s="306">
        <v>-28562171379</v>
      </c>
    </row>
    <row r="34" spans="1:6" ht="30" customHeight="1">
      <c r="A34" s="298">
        <v>5</v>
      </c>
      <c r="B34" s="299" t="s">
        <v>28</v>
      </c>
      <c r="C34" s="298">
        <v>35</v>
      </c>
      <c r="D34" s="298"/>
      <c r="E34" s="305"/>
      <c r="F34" s="305"/>
    </row>
    <row r="35" spans="1:6" ht="30" customHeight="1">
      <c r="A35" s="298">
        <v>6</v>
      </c>
      <c r="B35" s="299" t="s">
        <v>29</v>
      </c>
      <c r="C35" s="298">
        <v>36</v>
      </c>
      <c r="D35" s="298"/>
      <c r="E35" s="306"/>
      <c r="F35" s="306">
        <v>-1540758600</v>
      </c>
    </row>
    <row r="36" spans="1:6" ht="30" customHeight="1">
      <c r="A36" s="298"/>
      <c r="B36" s="303" t="s">
        <v>30</v>
      </c>
      <c r="C36" s="302">
        <v>40</v>
      </c>
      <c r="D36" s="298"/>
      <c r="E36" s="304">
        <f>SUM(E30:E35)</f>
        <v>1502362987</v>
      </c>
      <c r="F36" s="304">
        <f>SUM(F30:F35)</f>
        <v>-30102929979</v>
      </c>
    </row>
    <row r="37" spans="1:6" ht="30" customHeight="1">
      <c r="A37" s="302"/>
      <c r="B37" s="303" t="s">
        <v>565</v>
      </c>
      <c r="C37" s="302" t="s">
        <v>31</v>
      </c>
      <c r="D37" s="302"/>
      <c r="E37" s="308">
        <f>E19+E28+E36</f>
        <v>4256233827</v>
      </c>
      <c r="F37" s="308">
        <f>F19+F28+F36</f>
        <v>6178674489</v>
      </c>
    </row>
    <row r="38" spans="1:6" ht="30" customHeight="1">
      <c r="A38" s="302"/>
      <c r="B38" s="303" t="s">
        <v>32</v>
      </c>
      <c r="C38" s="298" t="s">
        <v>33</v>
      </c>
      <c r="D38" s="302"/>
      <c r="E38" s="309">
        <v>65575369810</v>
      </c>
      <c r="F38" s="309">
        <v>61608600772</v>
      </c>
    </row>
    <row r="39" spans="1:6" ht="30" customHeight="1">
      <c r="A39" s="298"/>
      <c r="B39" s="299" t="s">
        <v>34</v>
      </c>
      <c r="C39" s="298" t="s">
        <v>35</v>
      </c>
      <c r="D39" s="298"/>
      <c r="E39" s="306"/>
      <c r="F39" s="306"/>
    </row>
    <row r="40" spans="1:6" ht="30" customHeight="1">
      <c r="A40" s="310"/>
      <c r="B40" s="311" t="s">
        <v>566</v>
      </c>
      <c r="C40" s="310" t="s">
        <v>36</v>
      </c>
      <c r="D40" s="310"/>
      <c r="E40" s="312">
        <f>E38+E37+E39</f>
        <v>69831603637</v>
      </c>
      <c r="F40" s="312">
        <f>F38+F37+F39</f>
        <v>67787275261</v>
      </c>
    </row>
    <row r="41" ht="15">
      <c r="E41" s="3"/>
    </row>
    <row r="43" spans="1:6" ht="15.75">
      <c r="A43" s="65"/>
      <c r="B43" s="69"/>
      <c r="C43" s="415" t="s">
        <v>688</v>
      </c>
      <c r="D43" s="415"/>
      <c r="E43" s="415"/>
      <c r="F43" s="415"/>
    </row>
    <row r="44" spans="1:6" ht="15.75">
      <c r="A44" s="407" t="s">
        <v>669</v>
      </c>
      <c r="B44" s="407"/>
      <c r="C44" s="414" t="s">
        <v>235</v>
      </c>
      <c r="D44" s="414"/>
      <c r="E44" s="414"/>
      <c r="F44" s="414"/>
    </row>
    <row r="45" spans="1:5" ht="15.75">
      <c r="A45" s="138"/>
      <c r="B45" s="68"/>
      <c r="C45" s="138"/>
      <c r="D45" s="68"/>
      <c r="E45" s="65"/>
    </row>
    <row r="46" spans="1:5" ht="15.75">
      <c r="A46" s="138"/>
      <c r="B46" s="68"/>
      <c r="C46" s="138"/>
      <c r="D46" s="68"/>
      <c r="E46" s="65"/>
    </row>
    <row r="47" spans="1:5" ht="15.75">
      <c r="A47" s="138"/>
      <c r="B47" s="68"/>
      <c r="C47" s="138"/>
      <c r="D47" s="68"/>
      <c r="E47" s="65"/>
    </row>
    <row r="48" spans="1:5" ht="15.75">
      <c r="A48" s="138"/>
      <c r="B48" s="81" t="s">
        <v>689</v>
      </c>
      <c r="C48" s="81"/>
      <c r="D48" s="81"/>
      <c r="E48" s="81" t="s">
        <v>684</v>
      </c>
    </row>
    <row r="49" spans="1:5" ht="15.75">
      <c r="A49" s="138"/>
      <c r="B49" s="68"/>
      <c r="C49" s="138"/>
      <c r="D49" s="68"/>
      <c r="E49" s="65"/>
    </row>
    <row r="50" spans="1:5" ht="15.75">
      <c r="A50" s="138"/>
      <c r="B50" s="68"/>
      <c r="C50" s="138"/>
      <c r="D50" s="68"/>
      <c r="E50" s="65"/>
    </row>
    <row r="51" spans="1:5" ht="15.75">
      <c r="A51" s="138"/>
      <c r="B51" s="68"/>
      <c r="C51" s="138"/>
      <c r="D51" s="68"/>
      <c r="E51" s="65"/>
    </row>
    <row r="52" spans="1:6" ht="15.75">
      <c r="A52" s="407" t="s">
        <v>670</v>
      </c>
      <c r="B52" s="407"/>
      <c r="C52" s="414" t="s">
        <v>679</v>
      </c>
      <c r="D52" s="414"/>
      <c r="E52" s="414"/>
      <c r="F52" s="414"/>
    </row>
  </sheetData>
  <sheetProtection password="DAF5" sheet="1"/>
  <mergeCells count="13">
    <mergeCell ref="A7:E7"/>
    <mergeCell ref="A6:F6"/>
    <mergeCell ref="A44:B44"/>
    <mergeCell ref="A52:B52"/>
    <mergeCell ref="C43:F43"/>
    <mergeCell ref="C44:F44"/>
    <mergeCell ref="C52:F52"/>
    <mergeCell ref="A1:B1"/>
    <mergeCell ref="D1:F1"/>
    <mergeCell ref="A2:B2"/>
    <mergeCell ref="D2:F2"/>
    <mergeCell ref="A3:B3"/>
    <mergeCell ref="D3:F3"/>
  </mergeCells>
  <printOptions/>
  <pageMargins left="0.5" right="0.25" top="1" bottom="1" header="0.5" footer="0.5"/>
  <pageSetup firstPageNumber="5"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W512"/>
  <sheetViews>
    <sheetView zoomScalePageLayoutView="0" workbookViewId="0" topLeftCell="A1">
      <selection activeCell="F177" sqref="F177:G177"/>
    </sheetView>
  </sheetViews>
  <sheetFormatPr defaultColWidth="8.796875" defaultRowHeight="15"/>
  <cols>
    <col min="1" max="1" width="9.3984375" style="9" customWidth="1"/>
    <col min="2" max="2" width="12.5" style="9" customWidth="1"/>
    <col min="3" max="3" width="9" style="9" customWidth="1"/>
    <col min="4" max="4" width="9.8984375" style="9" customWidth="1"/>
    <col min="5" max="5" width="8.5" style="9" customWidth="1"/>
    <col min="6" max="6" width="9.5" style="9" customWidth="1"/>
    <col min="7" max="7" width="9.09765625" style="9" customWidth="1"/>
    <col min="8" max="8" width="11.59765625" style="9" customWidth="1"/>
    <col min="9" max="9" width="9.3984375" style="9" customWidth="1"/>
    <col min="10" max="16384" width="9" style="9" customWidth="1"/>
  </cols>
  <sheetData>
    <row r="1" spans="1:9" ht="15.75">
      <c r="A1" s="503" t="s">
        <v>534</v>
      </c>
      <c r="B1" s="503"/>
      <c r="C1" s="503"/>
      <c r="D1" s="503"/>
      <c r="E1" s="503"/>
      <c r="F1" s="283"/>
      <c r="G1" s="283" t="s">
        <v>537</v>
      </c>
      <c r="H1" s="283"/>
      <c r="I1" s="283"/>
    </row>
    <row r="2" spans="1:9" ht="15.75">
      <c r="A2" s="143" t="s">
        <v>538</v>
      </c>
      <c r="B2" s="141"/>
      <c r="C2" s="141"/>
      <c r="D2" s="141"/>
      <c r="E2" s="141"/>
      <c r="F2" s="283"/>
      <c r="G2" s="283" t="s">
        <v>655</v>
      </c>
      <c r="H2" s="283"/>
      <c r="I2" s="283"/>
    </row>
    <row r="3" spans="1:9" ht="15.75">
      <c r="A3" s="143" t="s">
        <v>539</v>
      </c>
      <c r="B3" s="141"/>
      <c r="C3" s="141"/>
      <c r="D3" s="141"/>
      <c r="E3" s="141"/>
      <c r="F3" s="143"/>
      <c r="G3" s="143" t="s">
        <v>536</v>
      </c>
      <c r="H3" s="143"/>
      <c r="I3" s="143"/>
    </row>
    <row r="4" spans="1:9" ht="15.75">
      <c r="A4" s="143"/>
      <c r="B4" s="141"/>
      <c r="C4" s="141"/>
      <c r="D4" s="141"/>
      <c r="E4" s="141"/>
      <c r="F4" s="143"/>
      <c r="G4" s="143"/>
      <c r="H4" s="143"/>
      <c r="I4" s="143"/>
    </row>
    <row r="5" spans="1:9" ht="18.75">
      <c r="A5" s="504" t="s">
        <v>535</v>
      </c>
      <c r="B5" s="504"/>
      <c r="C5" s="504"/>
      <c r="D5" s="504"/>
      <c r="E5" s="504"/>
      <c r="F5" s="504"/>
      <c r="G5" s="504"/>
      <c r="H5" s="504"/>
      <c r="I5" s="504"/>
    </row>
    <row r="6" spans="1:9" ht="18.75">
      <c r="A6" s="504" t="s">
        <v>656</v>
      </c>
      <c r="B6" s="504"/>
      <c r="C6" s="504"/>
      <c r="D6" s="504"/>
      <c r="E6" s="504"/>
      <c r="F6" s="504"/>
      <c r="G6" s="504"/>
      <c r="H6" s="504"/>
      <c r="I6" s="504"/>
    </row>
    <row r="7" spans="1:9" ht="15.75">
      <c r="A7" s="141"/>
      <c r="B7" s="141"/>
      <c r="C7" s="141"/>
      <c r="D7" s="141"/>
      <c r="E7" s="141"/>
      <c r="F7" s="141"/>
      <c r="G7" s="141"/>
      <c r="H7" s="141"/>
      <c r="I7" s="141"/>
    </row>
    <row r="8" spans="1:9" s="11" customFormat="1" ht="16.5">
      <c r="A8" s="142" t="s">
        <v>236</v>
      </c>
      <c r="B8" s="143"/>
      <c r="C8" s="143"/>
      <c r="D8" s="143"/>
      <c r="E8" s="143"/>
      <c r="F8" s="143"/>
      <c r="G8" s="143"/>
      <c r="H8" s="143"/>
      <c r="I8" s="143"/>
    </row>
    <row r="9" spans="1:9" ht="16.5">
      <c r="A9" s="142" t="s">
        <v>511</v>
      </c>
      <c r="B9" s="144"/>
      <c r="C9" s="144"/>
      <c r="D9" s="144"/>
      <c r="E9" s="144"/>
      <c r="F9" s="144"/>
      <c r="G9" s="144"/>
      <c r="H9" s="144"/>
      <c r="I9" s="144"/>
    </row>
    <row r="10" spans="1:9" ht="16.5">
      <c r="A10" s="142"/>
      <c r="B10" s="144"/>
      <c r="C10" s="144"/>
      <c r="D10" s="144"/>
      <c r="E10" s="144"/>
      <c r="F10" s="144"/>
      <c r="G10" s="144"/>
      <c r="H10" s="144"/>
      <c r="I10" s="144"/>
    </row>
    <row r="11" spans="1:9" ht="16.5">
      <c r="A11" s="144" t="s">
        <v>519</v>
      </c>
      <c r="B11" s="144"/>
      <c r="C11" s="144"/>
      <c r="D11" s="144"/>
      <c r="E11" s="144"/>
      <c r="F11" s="144"/>
      <c r="G11" s="144"/>
      <c r="H11" s="144"/>
      <c r="I11" s="144"/>
    </row>
    <row r="12" spans="1:9" ht="16.5">
      <c r="A12" s="144" t="s">
        <v>520</v>
      </c>
      <c r="B12" s="144"/>
      <c r="C12" s="144"/>
      <c r="D12" s="144"/>
      <c r="E12" s="144"/>
      <c r="F12" s="144"/>
      <c r="G12" s="144"/>
      <c r="H12" s="144"/>
      <c r="I12" s="144"/>
    </row>
    <row r="13" spans="1:9" ht="16.5">
      <c r="A13" s="144" t="s">
        <v>518</v>
      </c>
      <c r="B13" s="144"/>
      <c r="C13" s="144"/>
      <c r="D13" s="144"/>
      <c r="E13" s="144"/>
      <c r="F13" s="144"/>
      <c r="G13" s="144"/>
      <c r="H13" s="144"/>
      <c r="I13" s="144"/>
    </row>
    <row r="14" spans="1:9" ht="16.5">
      <c r="A14" s="144"/>
      <c r="B14" s="144"/>
      <c r="C14" s="144"/>
      <c r="D14" s="144"/>
      <c r="E14" s="144"/>
      <c r="F14" s="144"/>
      <c r="G14" s="144"/>
      <c r="H14" s="144"/>
      <c r="I14" s="144"/>
    </row>
    <row r="15" spans="1:9" ht="16.5">
      <c r="A15" s="144" t="s">
        <v>489</v>
      </c>
      <c r="B15" s="144"/>
      <c r="C15" s="144"/>
      <c r="D15" s="144"/>
      <c r="E15" s="144"/>
      <c r="F15" s="144"/>
      <c r="G15" s="144"/>
      <c r="H15" s="144"/>
      <c r="I15" s="144"/>
    </row>
    <row r="16" spans="1:9" ht="16.5">
      <c r="A16" s="144" t="s">
        <v>490</v>
      </c>
      <c r="B16" s="144"/>
      <c r="C16" s="144"/>
      <c r="D16" s="144"/>
      <c r="E16" s="144"/>
      <c r="F16" s="144"/>
      <c r="G16" s="144"/>
      <c r="H16" s="144"/>
      <c r="I16" s="144"/>
    </row>
    <row r="17" spans="1:9" ht="16.5">
      <c r="A17" s="144"/>
      <c r="B17" s="144"/>
      <c r="C17" s="144"/>
      <c r="D17" s="144"/>
      <c r="E17" s="144"/>
      <c r="F17" s="144"/>
      <c r="G17" s="144"/>
      <c r="H17" s="144"/>
      <c r="I17" s="144"/>
    </row>
    <row r="18" spans="1:9" ht="16.5">
      <c r="A18" s="144" t="s">
        <v>491</v>
      </c>
      <c r="B18" s="144"/>
      <c r="C18" s="144"/>
      <c r="D18" s="144"/>
      <c r="E18" s="144"/>
      <c r="F18" s="144"/>
      <c r="G18" s="144"/>
      <c r="H18" s="144"/>
      <c r="I18" s="144"/>
    </row>
    <row r="19" spans="1:9" ht="16.5">
      <c r="A19" s="144"/>
      <c r="B19" s="144"/>
      <c r="C19" s="144"/>
      <c r="D19" s="144"/>
      <c r="E19" s="144"/>
      <c r="F19" s="144"/>
      <c r="G19" s="144"/>
      <c r="H19" s="144"/>
      <c r="I19" s="144"/>
    </row>
    <row r="20" spans="1:9" ht="16.5">
      <c r="A20" s="144" t="s">
        <v>521</v>
      </c>
      <c r="B20" s="144"/>
      <c r="C20" s="144"/>
      <c r="D20" s="144"/>
      <c r="E20" s="144"/>
      <c r="F20" s="144"/>
      <c r="G20" s="144"/>
      <c r="H20" s="144"/>
      <c r="I20" s="144"/>
    </row>
    <row r="21" spans="1:9" ht="16.5">
      <c r="A21" s="144" t="s">
        <v>682</v>
      </c>
      <c r="B21" s="144"/>
      <c r="C21" s="144"/>
      <c r="D21" s="144"/>
      <c r="E21" s="144"/>
      <c r="F21" s="144"/>
      <c r="G21" s="144"/>
      <c r="H21" s="144"/>
      <c r="I21" s="144"/>
    </row>
    <row r="22" spans="1:9" ht="16.5">
      <c r="A22" s="144" t="s">
        <v>522</v>
      </c>
      <c r="B22" s="144"/>
      <c r="C22" s="144"/>
      <c r="D22" s="144"/>
      <c r="E22" s="144"/>
      <c r="F22" s="144"/>
      <c r="G22" s="144"/>
      <c r="H22" s="144"/>
      <c r="I22" s="144"/>
    </row>
    <row r="23" spans="1:9" ht="16.5">
      <c r="A23" s="144"/>
      <c r="B23" s="144"/>
      <c r="C23" s="144"/>
      <c r="D23" s="144"/>
      <c r="E23" s="144"/>
      <c r="F23" s="144"/>
      <c r="G23" s="144"/>
      <c r="H23" s="144"/>
      <c r="I23" s="144"/>
    </row>
    <row r="24" spans="1:9" ht="16.5">
      <c r="A24" s="272" t="s">
        <v>492</v>
      </c>
      <c r="B24" s="272" t="s">
        <v>493</v>
      </c>
      <c r="C24" s="272"/>
      <c r="D24" s="272"/>
      <c r="E24" s="272"/>
      <c r="F24" s="272" t="s">
        <v>494</v>
      </c>
      <c r="G24" s="272"/>
      <c r="H24" s="272" t="s">
        <v>495</v>
      </c>
      <c r="I24" s="142"/>
    </row>
    <row r="25" spans="1:9" ht="16.5">
      <c r="A25" s="266" t="s">
        <v>480</v>
      </c>
      <c r="B25" s="144" t="s">
        <v>496</v>
      </c>
      <c r="C25" s="144"/>
      <c r="D25" s="144"/>
      <c r="E25" s="144"/>
      <c r="F25" s="267">
        <v>0.51</v>
      </c>
      <c r="G25" s="267"/>
      <c r="H25" s="268">
        <v>7653200</v>
      </c>
      <c r="I25" s="268"/>
    </row>
    <row r="26" spans="1:9" ht="16.5">
      <c r="A26" s="266" t="s">
        <v>481</v>
      </c>
      <c r="B26" s="144" t="s">
        <v>497</v>
      </c>
      <c r="C26" s="144"/>
      <c r="D26" s="144"/>
      <c r="E26" s="144"/>
      <c r="F26" s="267">
        <v>0.49</v>
      </c>
      <c r="G26" s="267"/>
      <c r="H26" s="268">
        <v>7346800</v>
      </c>
      <c r="I26" s="268"/>
    </row>
    <row r="27" spans="1:9" ht="16.5">
      <c r="A27" s="266"/>
      <c r="B27" s="144"/>
      <c r="C27" s="144"/>
      <c r="D27" s="144"/>
      <c r="E27" s="144"/>
      <c r="F27" s="144"/>
      <c r="G27" s="267"/>
      <c r="H27" s="144"/>
      <c r="I27" s="268"/>
    </row>
    <row r="28" spans="1:9" ht="16.5">
      <c r="A28" s="142" t="s">
        <v>499</v>
      </c>
      <c r="B28" s="144"/>
      <c r="C28" s="144"/>
      <c r="D28" s="144"/>
      <c r="E28" s="144"/>
      <c r="F28" s="144"/>
      <c r="G28" s="144"/>
      <c r="H28" s="144"/>
      <c r="I28" s="144"/>
    </row>
    <row r="29" spans="1:9" ht="16.5">
      <c r="A29" s="142"/>
      <c r="B29" s="144"/>
      <c r="C29" s="144"/>
      <c r="D29" s="144"/>
      <c r="E29" s="144"/>
      <c r="F29" s="144"/>
      <c r="G29" s="144"/>
      <c r="H29" s="144"/>
      <c r="I29" s="144"/>
    </row>
    <row r="30" spans="1:9" ht="16.5">
      <c r="A30" s="144" t="s">
        <v>498</v>
      </c>
      <c r="B30" s="144"/>
      <c r="C30" s="144"/>
      <c r="D30" s="144"/>
      <c r="E30" s="144"/>
      <c r="F30" s="144"/>
      <c r="G30" s="144"/>
      <c r="H30" s="144"/>
      <c r="I30" s="144"/>
    </row>
    <row r="31" spans="1:9" ht="16.5">
      <c r="A31" s="144" t="s">
        <v>500</v>
      </c>
      <c r="B31" s="144"/>
      <c r="C31" s="144"/>
      <c r="D31" s="144"/>
      <c r="E31" s="144"/>
      <c r="F31" s="144"/>
      <c r="G31" s="144"/>
      <c r="H31" s="144"/>
      <c r="I31" s="144"/>
    </row>
    <row r="32" spans="1:9" ht="16.5">
      <c r="A32" s="144" t="s">
        <v>528</v>
      </c>
      <c r="B32" s="144"/>
      <c r="C32" s="144"/>
      <c r="D32" s="144"/>
      <c r="E32" s="144"/>
      <c r="F32" s="144"/>
      <c r="G32" s="144"/>
      <c r="H32" s="144"/>
      <c r="I32" s="144"/>
    </row>
    <row r="33" spans="1:9" ht="16.5">
      <c r="A33" s="144"/>
      <c r="B33" s="144"/>
      <c r="C33" s="144"/>
      <c r="D33" s="144"/>
      <c r="E33" s="144"/>
      <c r="F33" s="144"/>
      <c r="G33" s="144"/>
      <c r="H33" s="144"/>
      <c r="I33" s="144"/>
    </row>
    <row r="34" spans="1:9" ht="16.5">
      <c r="A34" s="142" t="s">
        <v>501</v>
      </c>
      <c r="B34" s="144"/>
      <c r="C34" s="144"/>
      <c r="D34" s="144"/>
      <c r="E34" s="144"/>
      <c r="F34" s="144"/>
      <c r="G34" s="144"/>
      <c r="H34" s="144"/>
      <c r="I34" s="144"/>
    </row>
    <row r="35" spans="1:9" ht="16.5">
      <c r="A35" s="142"/>
      <c r="B35" s="144"/>
      <c r="C35" s="144"/>
      <c r="D35" s="144"/>
      <c r="E35" s="144"/>
      <c r="F35" s="144"/>
      <c r="G35" s="144"/>
      <c r="H35" s="144"/>
      <c r="I35" s="144"/>
    </row>
    <row r="36" spans="1:9" ht="16.5">
      <c r="A36" s="144" t="s">
        <v>502</v>
      </c>
      <c r="B36" s="144"/>
      <c r="C36" s="144"/>
      <c r="D36" s="144"/>
      <c r="E36" s="144"/>
      <c r="F36" s="144"/>
      <c r="G36" s="144"/>
      <c r="H36" s="144"/>
      <c r="I36" s="144"/>
    </row>
    <row r="37" spans="1:9" ht="16.5">
      <c r="A37" s="144" t="s">
        <v>504</v>
      </c>
      <c r="B37" s="144"/>
      <c r="C37" s="144"/>
      <c r="D37" s="144"/>
      <c r="E37" s="144"/>
      <c r="F37" s="144"/>
      <c r="G37" s="144"/>
      <c r="H37" s="144"/>
      <c r="I37" s="144"/>
    </row>
    <row r="38" spans="1:9" ht="16.5">
      <c r="A38" s="144"/>
      <c r="B38" s="144"/>
      <c r="C38" s="144"/>
      <c r="D38" s="144"/>
      <c r="E38" s="144"/>
      <c r="F38" s="144"/>
      <c r="G38" s="144"/>
      <c r="H38" s="144"/>
      <c r="I38" s="144"/>
    </row>
    <row r="39" spans="1:9" ht="16.5">
      <c r="A39" s="142" t="s">
        <v>505</v>
      </c>
      <c r="B39" s="144"/>
      <c r="C39" s="144"/>
      <c r="D39" s="144"/>
      <c r="E39" s="144"/>
      <c r="F39" s="144"/>
      <c r="G39" s="144"/>
      <c r="H39" s="144"/>
      <c r="I39" s="144"/>
    </row>
    <row r="40" spans="1:9" ht="16.5">
      <c r="A40" s="144" t="s">
        <v>503</v>
      </c>
      <c r="B40" s="144"/>
      <c r="C40" s="144"/>
      <c r="D40" s="144"/>
      <c r="E40" s="144"/>
      <c r="F40" s="144"/>
      <c r="G40" s="144"/>
      <c r="H40" s="144"/>
      <c r="I40" s="144"/>
    </row>
    <row r="41" spans="1:9" ht="16.5">
      <c r="A41" s="144" t="s">
        <v>506</v>
      </c>
      <c r="B41" s="144"/>
      <c r="C41" s="144"/>
      <c r="D41" s="144"/>
      <c r="E41" s="144"/>
      <c r="F41" s="144"/>
      <c r="G41" s="144"/>
      <c r="H41" s="144"/>
      <c r="I41" s="144"/>
    </row>
    <row r="42" spans="1:9" ht="16.5">
      <c r="A42" s="144" t="s">
        <v>551</v>
      </c>
      <c r="B42" s="144"/>
      <c r="C42" s="144"/>
      <c r="D42" s="144"/>
      <c r="E42" s="144"/>
      <c r="F42" s="144"/>
      <c r="G42" s="144"/>
      <c r="H42" s="144"/>
      <c r="I42" s="144"/>
    </row>
    <row r="43" spans="1:9" ht="16.5">
      <c r="A43" s="144" t="s">
        <v>507</v>
      </c>
      <c r="B43" s="144"/>
      <c r="C43" s="144"/>
      <c r="D43" s="144"/>
      <c r="E43" s="144"/>
      <c r="F43" s="144"/>
      <c r="G43" s="144"/>
      <c r="H43" s="144"/>
      <c r="I43" s="144"/>
    </row>
    <row r="44" spans="1:9" ht="16.5">
      <c r="A44" s="144" t="s">
        <v>508</v>
      </c>
      <c r="B44" s="144"/>
      <c r="C44" s="144"/>
      <c r="D44" s="144"/>
      <c r="E44" s="144"/>
      <c r="F44" s="144"/>
      <c r="G44" s="144"/>
      <c r="H44" s="144"/>
      <c r="I44" s="144"/>
    </row>
    <row r="45" spans="1:9" ht="16.5">
      <c r="A45" s="144" t="s">
        <v>509</v>
      </c>
      <c r="B45" s="144"/>
      <c r="C45" s="144"/>
      <c r="D45" s="144"/>
      <c r="E45" s="144"/>
      <c r="F45" s="144"/>
      <c r="G45" s="144"/>
      <c r="H45" s="144"/>
      <c r="I45" s="144"/>
    </row>
    <row r="46" spans="1:9" ht="16.5">
      <c r="A46" s="144" t="s">
        <v>510</v>
      </c>
      <c r="B46" s="144"/>
      <c r="C46" s="144"/>
      <c r="D46" s="144"/>
      <c r="E46" s="144"/>
      <c r="F46" s="144"/>
      <c r="G46" s="144"/>
      <c r="H46" s="144"/>
      <c r="I46" s="144"/>
    </row>
    <row r="47" spans="1:9" ht="16.5">
      <c r="A47" s="144"/>
      <c r="B47" s="144"/>
      <c r="C47" s="144"/>
      <c r="D47" s="144"/>
      <c r="E47" s="144"/>
      <c r="F47" s="144"/>
      <c r="G47" s="144"/>
      <c r="H47" s="144"/>
      <c r="I47" s="144"/>
    </row>
    <row r="48" spans="1:9" ht="16.5">
      <c r="A48" s="475" t="s">
        <v>237</v>
      </c>
      <c r="B48" s="475"/>
      <c r="C48" s="475"/>
      <c r="D48" s="475"/>
      <c r="E48" s="475"/>
      <c r="F48" s="475"/>
      <c r="G48" s="475"/>
      <c r="H48" s="475"/>
      <c r="I48" s="475"/>
    </row>
    <row r="49" spans="1:9" ht="16.5">
      <c r="A49" s="144" t="s">
        <v>238</v>
      </c>
      <c r="B49" s="144"/>
      <c r="C49" s="144"/>
      <c r="D49" s="144"/>
      <c r="E49" s="144"/>
      <c r="F49" s="144"/>
      <c r="G49" s="144"/>
      <c r="H49" s="144"/>
      <c r="I49" s="144"/>
    </row>
    <row r="50" spans="1:9" s="231" customFormat="1" ht="16.5">
      <c r="A50" s="475" t="s">
        <v>239</v>
      </c>
      <c r="B50" s="475"/>
      <c r="C50" s="475"/>
      <c r="D50" s="475"/>
      <c r="E50" s="475"/>
      <c r="F50" s="475"/>
      <c r="G50" s="475"/>
      <c r="H50" s="475"/>
      <c r="I50" s="475"/>
    </row>
    <row r="51" spans="1:9" ht="16.5">
      <c r="A51" s="144" t="s">
        <v>240</v>
      </c>
      <c r="B51" s="144"/>
      <c r="C51" s="144"/>
      <c r="D51" s="144"/>
      <c r="E51" s="144"/>
      <c r="F51" s="144"/>
      <c r="G51" s="144"/>
      <c r="H51" s="144"/>
      <c r="I51" s="144"/>
    </row>
    <row r="52" spans="1:9" ht="16.5">
      <c r="A52" s="144"/>
      <c r="B52" s="144"/>
      <c r="C52" s="144"/>
      <c r="D52" s="144"/>
      <c r="E52" s="144"/>
      <c r="F52" s="144"/>
      <c r="G52" s="144"/>
      <c r="H52" s="144"/>
      <c r="I52" s="144"/>
    </row>
    <row r="53" spans="1:9" s="11" customFormat="1" ht="16.5">
      <c r="A53" s="540" t="s">
        <v>241</v>
      </c>
      <c r="B53" s="540"/>
      <c r="C53" s="540"/>
      <c r="D53" s="540"/>
      <c r="E53" s="540"/>
      <c r="F53" s="540"/>
      <c r="G53" s="143"/>
      <c r="H53" s="143"/>
      <c r="I53" s="143"/>
    </row>
    <row r="54" spans="1:9" ht="16.5">
      <c r="A54" s="475" t="s">
        <v>242</v>
      </c>
      <c r="B54" s="475"/>
      <c r="C54" s="475"/>
      <c r="D54" s="475"/>
      <c r="E54" s="475"/>
      <c r="F54" s="475"/>
      <c r="G54" s="475"/>
      <c r="H54" s="475"/>
      <c r="I54" s="141"/>
    </row>
    <row r="55" spans="1:9" ht="16.5">
      <c r="A55" s="475" t="s">
        <v>243</v>
      </c>
      <c r="B55" s="475"/>
      <c r="C55" s="475"/>
      <c r="D55" s="475"/>
      <c r="E55" s="475"/>
      <c r="F55" s="475"/>
      <c r="G55" s="144"/>
      <c r="H55" s="141"/>
      <c r="I55" s="141"/>
    </row>
    <row r="56" spans="1:9" ht="15.75">
      <c r="A56" s="141"/>
      <c r="B56" s="141"/>
      <c r="C56" s="141"/>
      <c r="D56" s="141"/>
      <c r="E56" s="141"/>
      <c r="F56" s="141"/>
      <c r="G56" s="141"/>
      <c r="H56" s="141"/>
      <c r="I56" s="141"/>
    </row>
    <row r="57" spans="1:9" s="11" customFormat="1" ht="16.5">
      <c r="A57" s="540" t="s">
        <v>244</v>
      </c>
      <c r="B57" s="540"/>
      <c r="C57" s="540"/>
      <c r="D57" s="540"/>
      <c r="E57" s="143"/>
      <c r="F57" s="143"/>
      <c r="G57" s="143"/>
      <c r="H57" s="143"/>
      <c r="I57" s="143"/>
    </row>
    <row r="58" spans="1:9" s="11" customFormat="1" ht="16.5">
      <c r="A58" s="257"/>
      <c r="B58" s="257"/>
      <c r="C58" s="257"/>
      <c r="D58" s="257"/>
      <c r="E58" s="143"/>
      <c r="F58" s="143"/>
      <c r="G58" s="143"/>
      <c r="H58" s="143"/>
      <c r="I58" s="143"/>
    </row>
    <row r="59" spans="1:9" ht="16.5">
      <c r="A59" s="475" t="s">
        <v>245</v>
      </c>
      <c r="B59" s="475"/>
      <c r="C59" s="475"/>
      <c r="D59" s="475"/>
      <c r="E59" s="475"/>
      <c r="F59" s="475"/>
      <c r="G59" s="144"/>
      <c r="H59" s="144"/>
      <c r="I59" s="144"/>
    </row>
    <row r="60" spans="1:9" ht="16.5">
      <c r="A60" s="231" t="s">
        <v>246</v>
      </c>
      <c r="B60" s="231"/>
      <c r="C60" s="231"/>
      <c r="D60" s="231"/>
      <c r="E60" s="231"/>
      <c r="F60" s="144"/>
      <c r="G60" s="144"/>
      <c r="H60" s="144"/>
      <c r="I60" s="144"/>
    </row>
    <row r="61" spans="1:9" s="11" customFormat="1" ht="16.5">
      <c r="A61" s="475" t="s">
        <v>303</v>
      </c>
      <c r="B61" s="475"/>
      <c r="C61" s="475"/>
      <c r="D61" s="475"/>
      <c r="E61" s="475"/>
      <c r="F61" s="475"/>
      <c r="G61" s="475"/>
      <c r="H61" s="475"/>
      <c r="I61" s="142"/>
    </row>
    <row r="62" spans="1:9" ht="16.5">
      <c r="A62" s="144" t="s">
        <v>247</v>
      </c>
      <c r="B62" s="144"/>
      <c r="C62" s="144"/>
      <c r="D62" s="144"/>
      <c r="E62" s="144"/>
      <c r="F62" s="144"/>
      <c r="G62" s="144"/>
      <c r="H62" s="144"/>
      <c r="I62" s="144"/>
    </row>
    <row r="63" spans="1:9" ht="16.5">
      <c r="A63" s="144"/>
      <c r="B63" s="144"/>
      <c r="C63" s="144"/>
      <c r="D63" s="144"/>
      <c r="E63" s="144"/>
      <c r="F63" s="144"/>
      <c r="G63" s="144"/>
      <c r="H63" s="144"/>
      <c r="I63" s="144"/>
    </row>
    <row r="64" spans="1:9" s="11" customFormat="1" ht="16.5">
      <c r="A64" s="540" t="s">
        <v>304</v>
      </c>
      <c r="B64" s="540"/>
      <c r="C64" s="540"/>
      <c r="D64" s="540"/>
      <c r="E64" s="540"/>
      <c r="F64" s="540"/>
      <c r="G64" s="540"/>
      <c r="H64" s="142"/>
      <c r="I64" s="142"/>
    </row>
    <row r="65" spans="1:9" s="11" customFormat="1" ht="16.5">
      <c r="A65" s="257"/>
      <c r="B65" s="257"/>
      <c r="C65" s="257"/>
      <c r="D65" s="257"/>
      <c r="E65" s="257"/>
      <c r="F65" s="257"/>
      <c r="G65" s="257"/>
      <c r="H65" s="142"/>
      <c r="I65" s="142"/>
    </row>
    <row r="66" spans="1:9" s="13" customFormat="1" ht="16.5">
      <c r="A66" s="475" t="s">
        <v>248</v>
      </c>
      <c r="B66" s="475"/>
      <c r="C66" s="475"/>
      <c r="D66" s="475"/>
      <c r="E66" s="475"/>
      <c r="F66" s="475"/>
      <c r="G66" s="475"/>
      <c r="H66" s="475"/>
      <c r="I66" s="475"/>
    </row>
    <row r="67" spans="1:9" ht="16.5">
      <c r="A67" s="475" t="s">
        <v>250</v>
      </c>
      <c r="B67" s="475"/>
      <c r="C67" s="475"/>
      <c r="D67" s="475"/>
      <c r="E67" s="475"/>
      <c r="F67" s="475"/>
      <c r="G67" s="475"/>
      <c r="H67" s="475"/>
      <c r="I67" s="475"/>
    </row>
    <row r="68" spans="1:9" ht="16.5">
      <c r="A68" s="231" t="s">
        <v>251</v>
      </c>
      <c r="B68" s="231"/>
      <c r="C68" s="231"/>
      <c r="D68" s="231"/>
      <c r="E68" s="231"/>
      <c r="F68" s="231"/>
      <c r="G68" s="231"/>
      <c r="H68" s="231"/>
      <c r="I68" s="231"/>
    </row>
    <row r="69" spans="1:9" ht="16.5">
      <c r="A69" s="144" t="s">
        <v>249</v>
      </c>
      <c r="B69" s="144"/>
      <c r="C69" s="144"/>
      <c r="D69" s="144"/>
      <c r="E69" s="144"/>
      <c r="F69" s="144"/>
      <c r="G69" s="144"/>
      <c r="H69" s="144"/>
      <c r="I69" s="144"/>
    </row>
    <row r="70" spans="1:9" ht="16.5">
      <c r="A70" s="144"/>
      <c r="B70" s="144"/>
      <c r="C70" s="144"/>
      <c r="D70" s="144"/>
      <c r="E70" s="144"/>
      <c r="F70" s="144"/>
      <c r="G70" s="144"/>
      <c r="H70" s="144"/>
      <c r="I70" s="144"/>
    </row>
    <row r="71" spans="1:9" s="13" customFormat="1" ht="16.5">
      <c r="A71" s="475" t="s">
        <v>252</v>
      </c>
      <c r="B71" s="475"/>
      <c r="C71" s="475"/>
      <c r="D71" s="475"/>
      <c r="E71" s="475"/>
      <c r="F71" s="475"/>
      <c r="G71" s="475"/>
      <c r="H71" s="475"/>
      <c r="I71" s="475"/>
    </row>
    <row r="72" spans="1:9" s="13" customFormat="1" ht="16.5">
      <c r="A72" s="475" t="s">
        <v>253</v>
      </c>
      <c r="B72" s="475"/>
      <c r="C72" s="475"/>
      <c r="D72" s="475"/>
      <c r="E72" s="475"/>
      <c r="F72" s="475"/>
      <c r="G72" s="475"/>
      <c r="H72" s="475"/>
      <c r="I72" s="145"/>
    </row>
    <row r="73" spans="1:9" s="13" customFormat="1" ht="16.5">
      <c r="A73" s="475" t="s">
        <v>254</v>
      </c>
      <c r="B73" s="475"/>
      <c r="C73" s="475"/>
      <c r="D73" s="475"/>
      <c r="E73" s="475"/>
      <c r="F73" s="475"/>
      <c r="G73" s="475"/>
      <c r="H73" s="475"/>
      <c r="I73" s="475"/>
    </row>
    <row r="74" spans="1:9" s="13" customFormat="1" ht="16.5">
      <c r="A74" s="475" t="s">
        <v>255</v>
      </c>
      <c r="B74" s="475"/>
      <c r="C74" s="475"/>
      <c r="D74" s="475"/>
      <c r="E74" s="475"/>
      <c r="F74" s="475"/>
      <c r="G74" s="475"/>
      <c r="H74" s="475"/>
      <c r="I74" s="475"/>
    </row>
    <row r="75" spans="1:9" s="13" customFormat="1" ht="16.5">
      <c r="A75" s="475" t="s">
        <v>256</v>
      </c>
      <c r="B75" s="475"/>
      <c r="C75" s="475"/>
      <c r="D75" s="475"/>
      <c r="E75" s="475"/>
      <c r="F75" s="475"/>
      <c r="G75" s="475"/>
      <c r="H75" s="475"/>
      <c r="I75" s="475"/>
    </row>
    <row r="76" spans="1:9" s="13" customFormat="1" ht="16.5">
      <c r="A76" s="144"/>
      <c r="B76" s="145"/>
      <c r="C76" s="145"/>
      <c r="D76" s="145"/>
      <c r="E76" s="145"/>
      <c r="F76" s="145"/>
      <c r="G76" s="145"/>
      <c r="H76" s="145"/>
      <c r="I76" s="145"/>
    </row>
    <row r="77" spans="1:9" s="13" customFormat="1" ht="16.5">
      <c r="A77" s="475" t="s">
        <v>257</v>
      </c>
      <c r="B77" s="475"/>
      <c r="C77" s="475"/>
      <c r="D77" s="475"/>
      <c r="E77" s="475"/>
      <c r="F77" s="475"/>
      <c r="G77" s="475"/>
      <c r="H77" s="475"/>
      <c r="I77" s="475"/>
    </row>
    <row r="78" spans="1:9" ht="16.5">
      <c r="A78" s="475" t="s">
        <v>258</v>
      </c>
      <c r="B78" s="475"/>
      <c r="C78" s="475"/>
      <c r="D78" s="144"/>
      <c r="E78" s="144"/>
      <c r="F78" s="144"/>
      <c r="G78" s="144"/>
      <c r="H78" s="144"/>
      <c r="I78" s="144"/>
    </row>
    <row r="79" spans="1:9" ht="16.5">
      <c r="A79" s="475" t="s">
        <v>259</v>
      </c>
      <c r="B79" s="475"/>
      <c r="C79" s="475"/>
      <c r="D79" s="475"/>
      <c r="E79" s="144"/>
      <c r="F79" s="144"/>
      <c r="G79" s="144"/>
      <c r="H79" s="144"/>
      <c r="I79" s="144"/>
    </row>
    <row r="80" spans="1:9" ht="16.5">
      <c r="A80" s="144"/>
      <c r="B80" s="144"/>
      <c r="C80" s="144"/>
      <c r="D80" s="144"/>
      <c r="E80" s="144"/>
      <c r="F80" s="144"/>
      <c r="G80" s="144"/>
      <c r="H80" s="144"/>
      <c r="I80" s="144"/>
    </row>
    <row r="81" spans="1:9" ht="16.5">
      <c r="A81" s="144" t="s">
        <v>260</v>
      </c>
      <c r="B81" s="144"/>
      <c r="C81" s="144"/>
      <c r="D81" s="144"/>
      <c r="E81" s="144"/>
      <c r="F81" s="144"/>
      <c r="G81" s="144"/>
      <c r="H81" s="144"/>
      <c r="I81" s="144"/>
    </row>
    <row r="82" spans="1:9" ht="16.5">
      <c r="A82" s="475" t="s">
        <v>261</v>
      </c>
      <c r="B82" s="475"/>
      <c r="C82" s="475"/>
      <c r="D82" s="475"/>
      <c r="E82" s="475"/>
      <c r="F82" s="475"/>
      <c r="G82" s="475"/>
      <c r="H82" s="475"/>
      <c r="I82" s="475"/>
    </row>
    <row r="83" spans="1:9" ht="16.5">
      <c r="A83" s="475" t="s">
        <v>262</v>
      </c>
      <c r="B83" s="475"/>
      <c r="C83" s="475"/>
      <c r="D83" s="475"/>
      <c r="E83" s="475"/>
      <c r="F83" s="475"/>
      <c r="G83" s="475"/>
      <c r="H83" s="475"/>
      <c r="I83" s="144"/>
    </row>
    <row r="84" spans="1:9" ht="16.5">
      <c r="A84" s="144"/>
      <c r="B84" s="144"/>
      <c r="C84" s="144"/>
      <c r="D84" s="144"/>
      <c r="E84" s="144"/>
      <c r="F84" s="144"/>
      <c r="G84" s="144"/>
      <c r="H84" s="144"/>
      <c r="I84" s="144"/>
    </row>
    <row r="85" spans="1:9" s="13" customFormat="1" ht="16.5">
      <c r="A85" s="144" t="s">
        <v>263</v>
      </c>
      <c r="B85" s="145"/>
      <c r="C85" s="145"/>
      <c r="D85" s="145"/>
      <c r="E85" s="145"/>
      <c r="F85" s="145"/>
      <c r="G85" s="145"/>
      <c r="H85" s="145"/>
      <c r="I85" s="145"/>
    </row>
    <row r="86" spans="1:9" ht="16.5">
      <c r="A86" s="144" t="s">
        <v>264</v>
      </c>
      <c r="B86" s="144"/>
      <c r="C86" s="144"/>
      <c r="D86" s="144"/>
      <c r="E86" s="144"/>
      <c r="F86" s="144"/>
      <c r="G86" s="144"/>
      <c r="H86" s="144"/>
      <c r="I86" s="144"/>
    </row>
    <row r="87" spans="1:9" ht="16.5">
      <c r="A87" s="144" t="s">
        <v>265</v>
      </c>
      <c r="B87" s="144"/>
      <c r="C87" s="144"/>
      <c r="D87" s="144"/>
      <c r="E87" s="144"/>
      <c r="F87" s="144"/>
      <c r="G87" s="144"/>
      <c r="H87" s="144"/>
      <c r="I87" s="144"/>
    </row>
    <row r="88" spans="1:9" ht="16.5">
      <c r="A88" s="144"/>
      <c r="B88" s="144"/>
      <c r="C88" s="144"/>
      <c r="D88" s="144"/>
      <c r="E88" s="144"/>
      <c r="F88" s="144"/>
      <c r="G88" s="144"/>
      <c r="H88" s="144"/>
      <c r="I88" s="144"/>
    </row>
    <row r="89" spans="1:9" s="13" customFormat="1" ht="16.5">
      <c r="A89" s="144" t="s">
        <v>266</v>
      </c>
      <c r="B89" s="145"/>
      <c r="C89" s="145"/>
      <c r="D89" s="145"/>
      <c r="E89" s="145"/>
      <c r="F89" s="145"/>
      <c r="G89" s="144"/>
      <c r="H89" s="145"/>
      <c r="I89" s="145"/>
    </row>
    <row r="90" spans="1:9" s="13" customFormat="1" ht="16.5">
      <c r="A90" s="539" t="s">
        <v>267</v>
      </c>
      <c r="B90" s="539"/>
      <c r="C90" s="539"/>
      <c r="D90" s="539"/>
      <c r="E90" s="539"/>
      <c r="F90" s="145"/>
      <c r="G90" s="145"/>
      <c r="H90" s="145"/>
      <c r="I90" s="145"/>
    </row>
    <row r="91" spans="1:9" s="13" customFormat="1" ht="16.5">
      <c r="A91" s="144" t="s">
        <v>268</v>
      </c>
      <c r="B91" s="145"/>
      <c r="C91" s="145"/>
      <c r="D91" s="145"/>
      <c r="E91" s="145"/>
      <c r="F91" s="145"/>
      <c r="G91" s="145"/>
      <c r="H91" s="145"/>
      <c r="I91" s="145"/>
    </row>
    <row r="92" spans="1:9" s="13" customFormat="1" ht="16.5">
      <c r="A92" s="144"/>
      <c r="B92" s="145"/>
      <c r="C92" s="145"/>
      <c r="D92" s="145"/>
      <c r="E92" s="144"/>
      <c r="F92" s="145"/>
      <c r="G92" s="145"/>
      <c r="H92" s="145"/>
      <c r="I92" s="145"/>
    </row>
    <row r="93" spans="1:9" s="13" customFormat="1" ht="16.5">
      <c r="A93" s="475" t="s">
        <v>269</v>
      </c>
      <c r="B93" s="475"/>
      <c r="C93" s="475"/>
      <c r="D93" s="475"/>
      <c r="E93" s="475"/>
      <c r="F93" s="475"/>
      <c r="G93" s="145"/>
      <c r="H93" s="145"/>
      <c r="I93" s="145"/>
    </row>
    <row r="94" spans="1:9" s="12" customFormat="1" ht="16.5">
      <c r="A94" s="475" t="s">
        <v>270</v>
      </c>
      <c r="B94" s="475"/>
      <c r="C94" s="475"/>
      <c r="D94" s="475"/>
      <c r="E94" s="475"/>
      <c r="F94" s="475"/>
      <c r="G94" s="475"/>
      <c r="H94" s="144"/>
      <c r="I94" s="144"/>
    </row>
    <row r="95" spans="1:9" s="12" customFormat="1" ht="16.5">
      <c r="A95" s="475" t="s">
        <v>271</v>
      </c>
      <c r="B95" s="475"/>
      <c r="C95" s="475"/>
      <c r="D95" s="475"/>
      <c r="E95" s="475"/>
      <c r="F95" s="475"/>
      <c r="G95" s="144"/>
      <c r="H95" s="144"/>
      <c r="I95" s="144"/>
    </row>
    <row r="96" spans="1:9" s="13" customFormat="1" ht="16.5">
      <c r="A96" s="144"/>
      <c r="B96" s="145"/>
      <c r="C96" s="145"/>
      <c r="D96" s="145"/>
      <c r="E96" s="145"/>
      <c r="F96" s="145"/>
      <c r="G96" s="145"/>
      <c r="H96" s="145"/>
      <c r="I96" s="145"/>
    </row>
    <row r="97" spans="1:9" ht="16.5">
      <c r="A97" s="475" t="s">
        <v>272</v>
      </c>
      <c r="B97" s="475"/>
      <c r="C97" s="475"/>
      <c r="D97" s="475"/>
      <c r="E97" s="475"/>
      <c r="F97" s="475"/>
      <c r="G97" s="475"/>
      <c r="H97" s="144"/>
      <c r="I97" s="144"/>
    </row>
    <row r="98" spans="1:9" ht="16.5">
      <c r="A98" s="252"/>
      <c r="B98" s="252"/>
      <c r="C98" s="252"/>
      <c r="D98" s="252"/>
      <c r="E98" s="252"/>
      <c r="F98" s="252"/>
      <c r="G98" s="252"/>
      <c r="H98" s="144"/>
      <c r="I98" s="144"/>
    </row>
    <row r="99" spans="1:9" ht="16.5">
      <c r="A99" s="144" t="s">
        <v>273</v>
      </c>
      <c r="B99" s="144"/>
      <c r="C99" s="144"/>
      <c r="D99" s="144"/>
      <c r="E99" s="144"/>
      <c r="F99" s="144"/>
      <c r="G99" s="144"/>
      <c r="H99" s="144"/>
      <c r="I99" s="144"/>
    </row>
    <row r="100" spans="1:9" ht="16.5">
      <c r="A100" s="475" t="s">
        <v>274</v>
      </c>
      <c r="B100" s="475"/>
      <c r="C100" s="475"/>
      <c r="D100" s="475"/>
      <c r="E100" s="475"/>
      <c r="F100" s="475"/>
      <c r="G100" s="475"/>
      <c r="H100" s="475"/>
      <c r="I100" s="475"/>
    </row>
    <row r="101" spans="1:9" ht="16.5">
      <c r="A101" s="475" t="s">
        <v>275</v>
      </c>
      <c r="B101" s="475"/>
      <c r="C101" s="475"/>
      <c r="D101" s="475"/>
      <c r="E101" s="475"/>
      <c r="F101" s="144"/>
      <c r="G101" s="144"/>
      <c r="H101" s="144"/>
      <c r="I101" s="144"/>
    </row>
    <row r="102" spans="1:9" ht="16.5">
      <c r="A102" s="475" t="s">
        <v>276</v>
      </c>
      <c r="B102" s="475"/>
      <c r="C102" s="475"/>
      <c r="D102" s="144"/>
      <c r="E102" s="144"/>
      <c r="F102" s="144"/>
      <c r="G102" s="144"/>
      <c r="H102" s="144"/>
      <c r="I102" s="144"/>
    </row>
    <row r="103" spans="1:9" ht="16.5">
      <c r="A103" s="475" t="s">
        <v>277</v>
      </c>
      <c r="B103" s="475"/>
      <c r="C103" s="475"/>
      <c r="D103" s="475"/>
      <c r="E103" s="144"/>
      <c r="F103" s="145"/>
      <c r="G103" s="144"/>
      <c r="H103" s="144"/>
      <c r="I103" s="144"/>
    </row>
    <row r="104" spans="1:9" ht="16.5">
      <c r="A104" s="475" t="s">
        <v>278</v>
      </c>
      <c r="B104" s="475"/>
      <c r="C104" s="475"/>
      <c r="D104" s="475"/>
      <c r="E104" s="475"/>
      <c r="F104" s="475"/>
      <c r="G104" s="475"/>
      <c r="H104" s="475"/>
      <c r="I104" s="144"/>
    </row>
    <row r="105" spans="1:9" ht="16.5">
      <c r="A105" s="475" t="s">
        <v>279</v>
      </c>
      <c r="B105" s="475"/>
      <c r="C105" s="475"/>
      <c r="D105" s="475"/>
      <c r="E105" s="475"/>
      <c r="F105" s="475"/>
      <c r="G105" s="475"/>
      <c r="H105" s="144"/>
      <c r="I105" s="144"/>
    </row>
    <row r="106" spans="1:9" ht="16.5">
      <c r="A106" s="144"/>
      <c r="B106" s="144"/>
      <c r="C106" s="144"/>
      <c r="D106" s="144"/>
      <c r="E106" s="144"/>
      <c r="F106" s="144"/>
      <c r="G106" s="144"/>
      <c r="H106" s="144"/>
      <c r="I106" s="144"/>
    </row>
    <row r="107" spans="1:9" ht="16.5">
      <c r="A107" s="144" t="s">
        <v>280</v>
      </c>
      <c r="B107" s="144"/>
      <c r="C107" s="144"/>
      <c r="D107" s="144"/>
      <c r="E107" s="144"/>
      <c r="F107" s="144"/>
      <c r="G107" s="144"/>
      <c r="H107" s="144"/>
      <c r="I107" s="144"/>
    </row>
    <row r="108" spans="1:9" ht="16.5">
      <c r="A108" s="144"/>
      <c r="B108" s="144"/>
      <c r="C108" s="144"/>
      <c r="D108" s="144"/>
      <c r="E108" s="144"/>
      <c r="F108" s="144"/>
      <c r="G108" s="144"/>
      <c r="H108" s="144"/>
      <c r="I108" s="144"/>
    </row>
    <row r="109" spans="1:9" ht="16.5">
      <c r="A109" s="475" t="s">
        <v>281</v>
      </c>
      <c r="B109" s="475"/>
      <c r="C109" s="475"/>
      <c r="D109" s="475"/>
      <c r="E109" s="475"/>
      <c r="F109" s="144"/>
      <c r="G109" s="144"/>
      <c r="H109" s="144"/>
      <c r="I109" s="144"/>
    </row>
    <row r="110" spans="1:9" ht="16.5">
      <c r="A110" s="252"/>
      <c r="B110" s="252"/>
      <c r="C110" s="252"/>
      <c r="D110" s="252"/>
      <c r="E110" s="252"/>
      <c r="F110" s="144"/>
      <c r="G110" s="144"/>
      <c r="H110" s="144"/>
      <c r="I110" s="144"/>
    </row>
    <row r="111" spans="1:9" ht="16.5">
      <c r="A111" s="475" t="s">
        <v>282</v>
      </c>
      <c r="B111" s="475"/>
      <c r="C111" s="475"/>
      <c r="D111" s="475"/>
      <c r="E111" s="475"/>
      <c r="F111" s="475"/>
      <c r="G111" s="475"/>
      <c r="H111" s="144"/>
      <c r="I111" s="144"/>
    </row>
    <row r="112" spans="1:9" ht="16.5">
      <c r="A112" s="475" t="s">
        <v>283</v>
      </c>
      <c r="B112" s="475"/>
      <c r="C112" s="475"/>
      <c r="D112" s="475"/>
      <c r="E112" s="475"/>
      <c r="F112" s="475"/>
      <c r="G112" s="475"/>
      <c r="H112" s="475"/>
      <c r="I112" s="144"/>
    </row>
    <row r="113" spans="1:9" ht="16.5">
      <c r="A113" s="475" t="s">
        <v>284</v>
      </c>
      <c r="B113" s="475"/>
      <c r="C113" s="475"/>
      <c r="D113" s="475"/>
      <c r="E113" s="475"/>
      <c r="F113" s="475"/>
      <c r="G113" s="475"/>
      <c r="H113" s="475"/>
      <c r="I113" s="144"/>
    </row>
    <row r="114" spans="1:9" ht="16.5">
      <c r="A114" s="475" t="s">
        <v>285</v>
      </c>
      <c r="B114" s="475"/>
      <c r="C114" s="475"/>
      <c r="D114" s="475"/>
      <c r="E114" s="475"/>
      <c r="F114" s="475"/>
      <c r="G114" s="475"/>
      <c r="H114" s="475"/>
      <c r="I114" s="144"/>
    </row>
    <row r="115" spans="1:9" ht="16.5">
      <c r="A115" s="144"/>
      <c r="B115" s="144"/>
      <c r="C115" s="144"/>
      <c r="D115" s="144"/>
      <c r="E115" s="144"/>
      <c r="F115" s="144"/>
      <c r="G115" s="144"/>
      <c r="H115" s="144"/>
      <c r="I115" s="144"/>
    </row>
    <row r="116" spans="1:9" ht="16.5">
      <c r="A116" s="144" t="s">
        <v>286</v>
      </c>
      <c r="B116" s="144"/>
      <c r="C116" s="144"/>
      <c r="D116" s="144"/>
      <c r="E116" s="144"/>
      <c r="F116" s="144"/>
      <c r="G116" s="144"/>
      <c r="H116" s="144"/>
      <c r="I116" s="144"/>
    </row>
    <row r="117" spans="1:9" ht="16.5">
      <c r="A117" s="144"/>
      <c r="B117" s="144"/>
      <c r="C117" s="144"/>
      <c r="D117" s="144"/>
      <c r="E117" s="144"/>
      <c r="F117" s="144"/>
      <c r="G117" s="144"/>
      <c r="H117" s="144"/>
      <c r="I117" s="144"/>
    </row>
    <row r="118" spans="1:9" ht="16.5">
      <c r="A118" s="144" t="s">
        <v>287</v>
      </c>
      <c r="B118" s="144"/>
      <c r="C118" s="144"/>
      <c r="D118" s="144"/>
      <c r="E118" s="144"/>
      <c r="F118" s="144"/>
      <c r="G118" s="144"/>
      <c r="H118" s="144"/>
      <c r="I118" s="144"/>
    </row>
    <row r="119" spans="1:9" ht="16.5">
      <c r="A119" s="475" t="s">
        <v>288</v>
      </c>
      <c r="B119" s="475"/>
      <c r="C119" s="475"/>
      <c r="D119" s="475"/>
      <c r="E119" s="475"/>
      <c r="F119" s="475"/>
      <c r="G119" s="144"/>
      <c r="H119" s="144"/>
      <c r="I119" s="144"/>
    </row>
    <row r="120" spans="1:9" ht="16.5">
      <c r="A120" s="144"/>
      <c r="B120" s="144"/>
      <c r="C120" s="144"/>
      <c r="D120" s="144"/>
      <c r="E120" s="144"/>
      <c r="F120" s="144"/>
      <c r="G120" s="144"/>
      <c r="H120" s="144"/>
      <c r="I120" s="144"/>
    </row>
    <row r="121" spans="1:9" ht="16.5">
      <c r="A121" s="475" t="s">
        <v>289</v>
      </c>
      <c r="B121" s="475"/>
      <c r="C121" s="475"/>
      <c r="D121" s="475"/>
      <c r="E121" s="475"/>
      <c r="F121" s="475"/>
      <c r="G121" s="144"/>
      <c r="H121" s="144"/>
      <c r="I121" s="144"/>
    </row>
    <row r="122" spans="1:9" ht="16.5">
      <c r="A122" s="144"/>
      <c r="B122" s="144"/>
      <c r="C122" s="144"/>
      <c r="D122" s="144"/>
      <c r="E122" s="144"/>
      <c r="F122" s="144"/>
      <c r="G122" s="144"/>
      <c r="H122" s="144"/>
      <c r="I122" s="144"/>
    </row>
    <row r="123" spans="1:9" ht="16.5">
      <c r="A123" s="475" t="s">
        <v>290</v>
      </c>
      <c r="B123" s="475"/>
      <c r="C123" s="475"/>
      <c r="D123" s="475"/>
      <c r="E123" s="475"/>
      <c r="F123" s="475"/>
      <c r="G123" s="475"/>
      <c r="H123" s="475"/>
      <c r="I123" s="475"/>
    </row>
    <row r="124" spans="1:9" ht="16.5">
      <c r="A124" s="144" t="s">
        <v>291</v>
      </c>
      <c r="B124" s="144"/>
      <c r="C124" s="144"/>
      <c r="D124" s="144"/>
      <c r="E124" s="144"/>
      <c r="F124" s="144"/>
      <c r="G124" s="144"/>
      <c r="H124" s="144"/>
      <c r="I124" s="144"/>
    </row>
    <row r="125" spans="1:9" ht="16.5">
      <c r="A125" s="144"/>
      <c r="B125" s="144"/>
      <c r="C125" s="144"/>
      <c r="D125" s="144"/>
      <c r="E125" s="144"/>
      <c r="F125" s="144"/>
      <c r="G125" s="144"/>
      <c r="H125" s="144"/>
      <c r="I125" s="144"/>
    </row>
    <row r="126" spans="1:9" ht="16.5">
      <c r="A126" s="475" t="s">
        <v>292</v>
      </c>
      <c r="B126" s="475"/>
      <c r="C126" s="475"/>
      <c r="D126" s="475"/>
      <c r="E126" s="475"/>
      <c r="F126" s="475"/>
      <c r="G126" s="144"/>
      <c r="H126" s="144"/>
      <c r="I126" s="144"/>
    </row>
    <row r="127" spans="1:9" ht="16.5">
      <c r="A127" s="144"/>
      <c r="B127" s="144"/>
      <c r="C127" s="144"/>
      <c r="D127" s="144"/>
      <c r="E127" s="144"/>
      <c r="F127" s="144"/>
      <c r="G127" s="144"/>
      <c r="H127" s="144"/>
      <c r="I127" s="144"/>
    </row>
    <row r="128" spans="1:9" ht="16.5">
      <c r="A128" s="475" t="s">
        <v>293</v>
      </c>
      <c r="B128" s="475"/>
      <c r="C128" s="475"/>
      <c r="D128" s="475"/>
      <c r="E128" s="475"/>
      <c r="F128" s="475"/>
      <c r="G128" s="475"/>
      <c r="H128" s="475"/>
      <c r="I128" s="475"/>
    </row>
    <row r="129" spans="1:9" ht="16.5">
      <c r="A129" s="144"/>
      <c r="B129" s="144"/>
      <c r="C129" s="144"/>
      <c r="D129" s="144"/>
      <c r="E129" s="144"/>
      <c r="F129" s="144"/>
      <c r="G129" s="144"/>
      <c r="H129" s="144"/>
      <c r="I129" s="144"/>
    </row>
    <row r="130" spans="1:9" ht="16.5">
      <c r="A130" s="475" t="s">
        <v>294</v>
      </c>
      <c r="B130" s="475"/>
      <c r="C130" s="475"/>
      <c r="D130" s="475"/>
      <c r="E130" s="475"/>
      <c r="F130" s="475"/>
      <c r="G130" s="475"/>
      <c r="H130" s="475"/>
      <c r="I130" s="144"/>
    </row>
    <row r="131" spans="1:9" ht="16.5">
      <c r="A131" s="144"/>
      <c r="B131" s="144"/>
      <c r="C131" s="144"/>
      <c r="D131" s="144"/>
      <c r="E131" s="144"/>
      <c r="F131" s="144"/>
      <c r="G131" s="144"/>
      <c r="H131" s="144"/>
      <c r="I131" s="144"/>
    </row>
    <row r="132" spans="1:9" ht="16.5">
      <c r="A132" s="475" t="s">
        <v>512</v>
      </c>
      <c r="B132" s="475"/>
      <c r="C132" s="475"/>
      <c r="D132" s="475"/>
      <c r="E132" s="475"/>
      <c r="F132" s="144"/>
      <c r="G132" s="144"/>
      <c r="H132" s="144"/>
      <c r="I132" s="144"/>
    </row>
    <row r="133" spans="1:9" ht="16.5">
      <c r="A133" s="252"/>
      <c r="B133" s="252"/>
      <c r="C133" s="252"/>
      <c r="D133" s="252"/>
      <c r="E133" s="252"/>
      <c r="F133" s="144"/>
      <c r="G133" s="144"/>
      <c r="H133" s="144"/>
      <c r="I133" s="144"/>
    </row>
    <row r="134" spans="1:9" ht="16.5">
      <c r="A134" s="475" t="s">
        <v>295</v>
      </c>
      <c r="B134" s="475"/>
      <c r="C134" s="475"/>
      <c r="D134" s="475"/>
      <c r="E134" s="475"/>
      <c r="F134" s="475"/>
      <c r="G134" s="144"/>
      <c r="H134" s="144"/>
      <c r="I134" s="144"/>
    </row>
    <row r="135" spans="1:9" ht="16.5">
      <c r="A135" s="475" t="s">
        <v>296</v>
      </c>
      <c r="B135" s="475"/>
      <c r="C135" s="475"/>
      <c r="D135" s="475"/>
      <c r="E135" s="144"/>
      <c r="F135" s="144"/>
      <c r="G135" s="144"/>
      <c r="H135" s="144"/>
      <c r="I135" s="144"/>
    </row>
    <row r="136" spans="1:9" ht="16.5">
      <c r="A136" s="475" t="s">
        <v>297</v>
      </c>
      <c r="B136" s="475"/>
      <c r="C136" s="475"/>
      <c r="D136" s="475"/>
      <c r="E136" s="475"/>
      <c r="F136" s="475"/>
      <c r="G136" s="475"/>
      <c r="H136" s="144"/>
      <c r="I136" s="144"/>
    </row>
    <row r="137" spans="1:9" ht="16.5">
      <c r="A137" s="144"/>
      <c r="B137" s="144"/>
      <c r="C137" s="144"/>
      <c r="D137" s="144"/>
      <c r="E137" s="144"/>
      <c r="F137" s="144"/>
      <c r="G137" s="144"/>
      <c r="H137" s="144"/>
      <c r="I137" s="144"/>
    </row>
    <row r="138" spans="1:9" ht="16.5">
      <c r="A138" s="475" t="s">
        <v>298</v>
      </c>
      <c r="B138" s="475"/>
      <c r="C138" s="475"/>
      <c r="D138" s="475"/>
      <c r="E138" s="475"/>
      <c r="F138" s="475"/>
      <c r="G138" s="144"/>
      <c r="H138" s="144"/>
      <c r="I138" s="144"/>
    </row>
    <row r="139" spans="1:9" ht="16.5">
      <c r="A139" s="252"/>
      <c r="B139" s="252"/>
      <c r="C139" s="252"/>
      <c r="D139" s="252"/>
      <c r="E139" s="252"/>
      <c r="F139" s="252"/>
      <c r="G139" s="144"/>
      <c r="H139" s="144"/>
      <c r="I139" s="144"/>
    </row>
    <row r="140" spans="1:9" ht="16.5">
      <c r="A140" s="144" t="s">
        <v>299</v>
      </c>
      <c r="B140" s="144"/>
      <c r="C140" s="144"/>
      <c r="D140" s="144"/>
      <c r="E140" s="144"/>
      <c r="F140" s="144"/>
      <c r="G140" s="144"/>
      <c r="H140" s="144"/>
      <c r="I140" s="144"/>
    </row>
    <row r="141" spans="1:9" ht="16.5">
      <c r="A141" s="144"/>
      <c r="B141" s="144"/>
      <c r="C141" s="144"/>
      <c r="D141" s="144"/>
      <c r="E141" s="144"/>
      <c r="F141" s="144"/>
      <c r="G141" s="144"/>
      <c r="H141" s="144"/>
      <c r="I141" s="144"/>
    </row>
    <row r="142" spans="1:9" ht="16.5">
      <c r="A142" s="144" t="s">
        <v>300</v>
      </c>
      <c r="B142" s="144"/>
      <c r="C142" s="144"/>
      <c r="D142" s="144"/>
      <c r="E142" s="144"/>
      <c r="F142" s="144"/>
      <c r="G142" s="144"/>
      <c r="H142" s="144"/>
      <c r="I142" s="144"/>
    </row>
    <row r="143" spans="1:9" ht="16.5">
      <c r="A143" s="144" t="s">
        <v>301</v>
      </c>
      <c r="B143" s="144"/>
      <c r="C143" s="144"/>
      <c r="D143" s="144"/>
      <c r="E143" s="144"/>
      <c r="F143" s="144"/>
      <c r="G143" s="144"/>
      <c r="H143" s="144"/>
      <c r="I143" s="144"/>
    </row>
    <row r="144" spans="1:9" ht="16.5">
      <c r="A144" s="144" t="s">
        <v>302</v>
      </c>
      <c r="B144" s="144"/>
      <c r="C144" s="144"/>
      <c r="D144" s="144"/>
      <c r="E144" s="144"/>
      <c r="F144" s="144"/>
      <c r="G144" s="144"/>
      <c r="H144" s="144"/>
      <c r="I144" s="144"/>
    </row>
    <row r="145" spans="1:9" ht="16.5">
      <c r="A145" s="144"/>
      <c r="B145" s="144"/>
      <c r="C145" s="144"/>
      <c r="D145" s="144"/>
      <c r="E145" s="144"/>
      <c r="F145" s="144"/>
      <c r="G145" s="144"/>
      <c r="H145" s="144"/>
      <c r="I145" s="144"/>
    </row>
    <row r="146" spans="1:9" ht="16.5">
      <c r="A146" s="144"/>
      <c r="B146" s="144"/>
      <c r="C146" s="144"/>
      <c r="D146" s="144"/>
      <c r="E146" s="144"/>
      <c r="F146" s="144"/>
      <c r="G146" s="144"/>
      <c r="H146" s="144"/>
      <c r="I146" s="144"/>
    </row>
    <row r="147" spans="1:9" s="11" customFormat="1" ht="16.5">
      <c r="A147" s="142" t="s">
        <v>305</v>
      </c>
      <c r="B147" s="143"/>
      <c r="C147" s="143"/>
      <c r="D147" s="143"/>
      <c r="E147" s="143"/>
      <c r="F147" s="143"/>
      <c r="G147" s="143"/>
      <c r="H147" s="143"/>
      <c r="I147" s="143"/>
    </row>
    <row r="148" spans="1:9" s="11" customFormat="1" ht="15.75">
      <c r="A148" s="143"/>
      <c r="B148" s="143"/>
      <c r="C148" s="143"/>
      <c r="D148" s="143"/>
      <c r="E148" s="143"/>
      <c r="F148" s="143"/>
      <c r="G148" s="505" t="s">
        <v>10</v>
      </c>
      <c r="H148" s="505"/>
      <c r="I148" s="505"/>
    </row>
    <row r="149" spans="1:9" s="12" customFormat="1" ht="15.75">
      <c r="A149" s="444" t="s">
        <v>12</v>
      </c>
      <c r="B149" s="470"/>
      <c r="C149" s="470"/>
      <c r="D149" s="470"/>
      <c r="E149" s="445"/>
      <c r="F149" s="444" t="s">
        <v>347</v>
      </c>
      <c r="G149" s="445"/>
      <c r="H149" s="446" t="s">
        <v>601</v>
      </c>
      <c r="I149" s="447"/>
    </row>
    <row r="150" spans="1:9" ht="15.75">
      <c r="A150" s="147" t="s">
        <v>307</v>
      </c>
      <c r="B150" s="148"/>
      <c r="C150" s="148"/>
      <c r="D150" s="148"/>
      <c r="E150" s="149"/>
      <c r="F150" s="506"/>
      <c r="G150" s="507"/>
      <c r="H150" s="476"/>
      <c r="I150" s="477"/>
    </row>
    <row r="151" spans="1:9" ht="15.75">
      <c r="A151" s="152" t="s">
        <v>308</v>
      </c>
      <c r="B151" s="153"/>
      <c r="C151" s="153"/>
      <c r="D151" s="153"/>
      <c r="E151" s="153"/>
      <c r="F151" s="448">
        <f>1678838515+823747026+108160943</f>
        <v>2610746484</v>
      </c>
      <c r="G151" s="449"/>
      <c r="H151" s="448">
        <v>1972517199</v>
      </c>
      <c r="I151" s="449"/>
    </row>
    <row r="152" spans="1:9" ht="15.75">
      <c r="A152" s="152" t="s">
        <v>309</v>
      </c>
      <c r="B152" s="153"/>
      <c r="C152" s="153"/>
      <c r="D152" s="153"/>
      <c r="E152" s="153"/>
      <c r="F152" s="448">
        <f>34799253658+4110149273+3366725831</f>
        <v>42276128762</v>
      </c>
      <c r="G152" s="449"/>
      <c r="H152" s="448">
        <v>48265448390</v>
      </c>
      <c r="I152" s="449"/>
    </row>
    <row r="153" spans="1:9" ht="15.75">
      <c r="A153" s="152" t="s">
        <v>310</v>
      </c>
      <c r="B153" s="153"/>
      <c r="C153" s="153"/>
      <c r="D153" s="153"/>
      <c r="E153" s="153"/>
      <c r="F153" s="448"/>
      <c r="G153" s="449"/>
      <c r="H153" s="448"/>
      <c r="I153" s="449"/>
    </row>
    <row r="154" spans="1:9" ht="15.75">
      <c r="A154" s="156" t="s">
        <v>311</v>
      </c>
      <c r="B154" s="157"/>
      <c r="C154" s="157"/>
      <c r="D154" s="157"/>
      <c r="E154" s="157"/>
      <c r="F154" s="452">
        <f>16000000000+8944728391</f>
        <v>24944728391</v>
      </c>
      <c r="G154" s="453"/>
      <c r="H154" s="448">
        <v>15337404221</v>
      </c>
      <c r="I154" s="449"/>
    </row>
    <row r="155" spans="1:9" s="11" customFormat="1" ht="15.75">
      <c r="A155" s="444" t="s">
        <v>312</v>
      </c>
      <c r="B155" s="470"/>
      <c r="C155" s="470"/>
      <c r="D155" s="470"/>
      <c r="E155" s="445"/>
      <c r="F155" s="478">
        <f>SUM(F151:G154)</f>
        <v>69831603637</v>
      </c>
      <c r="G155" s="479"/>
      <c r="H155" s="478">
        <f>SUM(H151:I154)</f>
        <v>65575369810</v>
      </c>
      <c r="I155" s="479"/>
    </row>
    <row r="156" spans="1:9" s="11" customFormat="1" ht="15.75">
      <c r="A156" s="162" t="s">
        <v>313</v>
      </c>
      <c r="B156" s="163"/>
      <c r="C156" s="163"/>
      <c r="D156" s="163"/>
      <c r="E156" s="164"/>
      <c r="F156" s="471"/>
      <c r="G156" s="472"/>
      <c r="H156" s="471"/>
      <c r="I156" s="472"/>
    </row>
    <row r="157" spans="1:9" s="11" customFormat="1" ht="15.75">
      <c r="A157" s="165" t="s">
        <v>314</v>
      </c>
      <c r="B157" s="166"/>
      <c r="C157" s="166"/>
      <c r="D157" s="166"/>
      <c r="E157" s="167"/>
      <c r="F157" s="442"/>
      <c r="G157" s="443"/>
      <c r="H157" s="448"/>
      <c r="I157" s="449"/>
    </row>
    <row r="158" spans="1:9" s="11" customFormat="1" ht="15.75">
      <c r="A158" s="165" t="s">
        <v>315</v>
      </c>
      <c r="B158" s="166"/>
      <c r="C158" s="166"/>
      <c r="D158" s="166"/>
      <c r="E158" s="167"/>
      <c r="F158" s="448">
        <v>2000000000</v>
      </c>
      <c r="G158" s="449"/>
      <c r="H158" s="448">
        <v>2000000000</v>
      </c>
      <c r="I158" s="449"/>
    </row>
    <row r="159" spans="1:9" s="11" customFormat="1" ht="15.75">
      <c r="A159" s="165" t="s">
        <v>316</v>
      </c>
      <c r="B159" s="166"/>
      <c r="C159" s="166"/>
      <c r="D159" s="166"/>
      <c r="E159" s="167"/>
      <c r="F159" s="442"/>
      <c r="G159" s="443"/>
      <c r="H159" s="442"/>
      <c r="I159" s="443"/>
    </row>
    <row r="160" spans="1:9" s="11" customFormat="1" ht="15.75">
      <c r="A160" s="169"/>
      <c r="B160" s="170"/>
      <c r="C160" s="170"/>
      <c r="D160" s="170"/>
      <c r="E160" s="171"/>
      <c r="F160" s="456"/>
      <c r="G160" s="457"/>
      <c r="H160" s="456"/>
      <c r="I160" s="457"/>
    </row>
    <row r="161" spans="1:9" s="11" customFormat="1" ht="15.75">
      <c r="A161" s="172"/>
      <c r="B161" s="146"/>
      <c r="C161" s="146" t="s">
        <v>312</v>
      </c>
      <c r="D161" s="146"/>
      <c r="E161" s="173"/>
      <c r="F161" s="473">
        <f>F158</f>
        <v>2000000000</v>
      </c>
      <c r="G161" s="474"/>
      <c r="H161" s="478">
        <f>H158</f>
        <v>2000000000</v>
      </c>
      <c r="I161" s="479"/>
    </row>
    <row r="162" spans="1:9" ht="15.75">
      <c r="A162" s="147" t="s">
        <v>317</v>
      </c>
      <c r="B162" s="148"/>
      <c r="C162" s="148"/>
      <c r="D162" s="149"/>
      <c r="E162" s="149"/>
      <c r="F162" s="476"/>
      <c r="G162" s="477"/>
      <c r="H162" s="476"/>
      <c r="I162" s="477"/>
    </row>
    <row r="163" spans="1:9" ht="15.75">
      <c r="A163" s="152" t="s">
        <v>318</v>
      </c>
      <c r="B163" s="153"/>
      <c r="C163" s="153"/>
      <c r="D163" s="153"/>
      <c r="E163" s="153"/>
      <c r="F163" s="458">
        <v>22478477698</v>
      </c>
      <c r="G163" s="459"/>
      <c r="H163" s="448">
        <v>22365139252</v>
      </c>
      <c r="I163" s="449"/>
    </row>
    <row r="164" spans="1:9" ht="15.75">
      <c r="A164" s="152" t="s">
        <v>319</v>
      </c>
      <c r="B164" s="153"/>
      <c r="C164" s="153"/>
      <c r="D164" s="153"/>
      <c r="E164" s="153"/>
      <c r="F164" s="458">
        <v>10416618342</v>
      </c>
      <c r="G164" s="459"/>
      <c r="H164" s="448">
        <v>10011616826</v>
      </c>
      <c r="I164" s="449"/>
    </row>
    <row r="165" spans="1:9" ht="15.75">
      <c r="A165" s="152" t="s">
        <v>320</v>
      </c>
      <c r="B165" s="153"/>
      <c r="C165" s="153"/>
      <c r="D165" s="153"/>
      <c r="E165" s="153"/>
      <c r="F165" s="448"/>
      <c r="G165" s="449"/>
      <c r="H165" s="448"/>
      <c r="I165" s="449"/>
    </row>
    <row r="166" spans="1:9" ht="15.75">
      <c r="A166" s="152" t="s">
        <v>321</v>
      </c>
      <c r="B166" s="153"/>
      <c r="C166" s="153"/>
      <c r="D166" s="153"/>
      <c r="E166" s="153"/>
      <c r="F166" s="448"/>
      <c r="G166" s="449"/>
      <c r="H166" s="448"/>
      <c r="I166" s="449"/>
    </row>
    <row r="167" spans="1:9" ht="15.75">
      <c r="A167" s="152" t="s">
        <v>322</v>
      </c>
      <c r="B167" s="153"/>
      <c r="C167" s="153"/>
      <c r="D167" s="153"/>
      <c r="E167" s="153"/>
      <c r="F167" s="448">
        <f>F168+F169+F170+F171</f>
        <v>20782623691</v>
      </c>
      <c r="G167" s="449"/>
      <c r="H167" s="448">
        <f>H168+H169+H170+H171</f>
        <v>17864256231</v>
      </c>
      <c r="I167" s="449"/>
    </row>
    <row r="168" spans="1:9" ht="15.75">
      <c r="A168" s="152"/>
      <c r="B168" s="153" t="s">
        <v>486</v>
      </c>
      <c r="C168" s="153"/>
      <c r="D168" s="153"/>
      <c r="E168" s="153"/>
      <c r="F168" s="448">
        <v>7623030976</v>
      </c>
      <c r="G168" s="449"/>
      <c r="H168" s="448">
        <v>5212594796</v>
      </c>
      <c r="I168" s="449"/>
    </row>
    <row r="169" spans="1:9" ht="15.75">
      <c r="A169" s="152"/>
      <c r="B169" s="153" t="s">
        <v>323</v>
      </c>
      <c r="C169" s="153"/>
      <c r="D169" s="153"/>
      <c r="E169" s="153"/>
      <c r="F169" s="448"/>
      <c r="G169" s="449"/>
      <c r="H169" s="448"/>
      <c r="I169" s="449"/>
    </row>
    <row r="170" spans="1:9" ht="15.75">
      <c r="A170" s="152"/>
      <c r="B170" s="153" t="s">
        <v>324</v>
      </c>
      <c r="C170" s="153"/>
      <c r="D170" s="153"/>
      <c r="E170" s="153"/>
      <c r="F170" s="448">
        <v>950627124</v>
      </c>
      <c r="G170" s="449"/>
      <c r="H170" s="448">
        <v>957627124</v>
      </c>
      <c r="I170" s="449"/>
    </row>
    <row r="171" spans="1:9" ht="15.75">
      <c r="A171" s="152"/>
      <c r="B171" s="153" t="s">
        <v>325</v>
      </c>
      <c r="C171" s="153"/>
      <c r="D171" s="153"/>
      <c r="E171" s="153"/>
      <c r="F171" s="448">
        <v>12208965591</v>
      </c>
      <c r="G171" s="449"/>
      <c r="H171" s="448">
        <v>11694034311</v>
      </c>
      <c r="I171" s="449"/>
    </row>
    <row r="172" spans="1:9" ht="15.75">
      <c r="A172" s="152" t="s">
        <v>326</v>
      </c>
      <c r="B172" s="153"/>
      <c r="C172" s="153"/>
      <c r="D172" s="153"/>
      <c r="E172" s="153"/>
      <c r="F172" s="489">
        <v>-1227290655</v>
      </c>
      <c r="G172" s="490"/>
      <c r="H172" s="523">
        <v>-1227290655</v>
      </c>
      <c r="I172" s="524"/>
    </row>
    <row r="173" spans="1:9" ht="15.75">
      <c r="A173" s="156" t="s">
        <v>327</v>
      </c>
      <c r="B173" s="157"/>
      <c r="C173" s="157"/>
      <c r="D173" s="157"/>
      <c r="E173" s="157"/>
      <c r="F173" s="452"/>
      <c r="G173" s="453"/>
      <c r="H173" s="452"/>
      <c r="I173" s="453"/>
    </row>
    <row r="174" spans="1:9" s="11" customFormat="1" ht="15.75">
      <c r="A174" s="444" t="s">
        <v>312</v>
      </c>
      <c r="B174" s="470"/>
      <c r="C174" s="470"/>
      <c r="D174" s="470"/>
      <c r="E174" s="445"/>
      <c r="F174" s="478">
        <f>SUM(F163:G167)+F172+F173</f>
        <v>52450429076</v>
      </c>
      <c r="G174" s="479"/>
      <c r="H174" s="478">
        <f>SUM(H163:I167)+H172+H173</f>
        <v>49013721654</v>
      </c>
      <c r="I174" s="479"/>
    </row>
    <row r="175" spans="1:9" ht="15.75">
      <c r="A175" s="174"/>
      <c r="B175" s="175" t="s">
        <v>76</v>
      </c>
      <c r="C175" s="175"/>
      <c r="D175" s="175"/>
      <c r="E175" s="175"/>
      <c r="F175" s="176"/>
      <c r="G175" s="176"/>
      <c r="H175" s="177"/>
      <c r="I175" s="178"/>
    </row>
    <row r="176" spans="1:9" s="12" customFormat="1" ht="15.75">
      <c r="A176" s="179" t="s">
        <v>328</v>
      </c>
      <c r="B176" s="180"/>
      <c r="C176" s="180"/>
      <c r="D176" s="153"/>
      <c r="E176" s="153"/>
      <c r="F176" s="506"/>
      <c r="G176" s="507"/>
      <c r="H176" s="476"/>
      <c r="I176" s="477"/>
    </row>
    <row r="177" spans="1:9" s="12" customFormat="1" ht="15.75">
      <c r="A177" s="152" t="s">
        <v>329</v>
      </c>
      <c r="B177" s="153"/>
      <c r="C177" s="153"/>
      <c r="D177" s="153"/>
      <c r="E177" s="153"/>
      <c r="F177" s="448">
        <v>10845307462</v>
      </c>
      <c r="G177" s="449"/>
      <c r="H177" s="448">
        <v>9347424946</v>
      </c>
      <c r="I177" s="449"/>
    </row>
    <row r="178" spans="1:9" s="12" customFormat="1" ht="15.75">
      <c r="A178" s="152" t="s">
        <v>330</v>
      </c>
      <c r="B178" s="153"/>
      <c r="C178" s="153"/>
      <c r="D178" s="153"/>
      <c r="E178" s="153"/>
      <c r="F178" s="448"/>
      <c r="G178" s="449"/>
      <c r="H178" s="448"/>
      <c r="I178" s="449"/>
    </row>
    <row r="179" spans="1:9" s="12" customFormat="1" ht="15.75">
      <c r="A179" s="152" t="s">
        <v>331</v>
      </c>
      <c r="B179" s="153"/>
      <c r="C179" s="153"/>
      <c r="D179" s="153"/>
      <c r="E179" s="153"/>
      <c r="F179" s="448">
        <v>33629300</v>
      </c>
      <c r="G179" s="449"/>
      <c r="H179" s="448">
        <v>23733861</v>
      </c>
      <c r="I179" s="449"/>
    </row>
    <row r="180" spans="1:9" s="12" customFormat="1" ht="15.75">
      <c r="A180" s="362" t="s">
        <v>639</v>
      </c>
      <c r="B180" s="157"/>
      <c r="C180" s="157"/>
      <c r="D180" s="157"/>
      <c r="E180" s="157"/>
      <c r="F180" s="452"/>
      <c r="G180" s="453"/>
      <c r="H180" s="452"/>
      <c r="I180" s="453"/>
    </row>
    <row r="181" spans="1:9" s="11" customFormat="1" ht="15.75">
      <c r="A181" s="444" t="s">
        <v>312</v>
      </c>
      <c r="B181" s="470"/>
      <c r="C181" s="470"/>
      <c r="D181" s="470"/>
      <c r="E181" s="445"/>
      <c r="F181" s="478">
        <f>SUM(F177:G178)</f>
        <v>10845307462</v>
      </c>
      <c r="G181" s="479"/>
      <c r="H181" s="478">
        <f>SUM(H177:I180)</f>
        <v>9371158807</v>
      </c>
      <c r="I181" s="479"/>
    </row>
    <row r="182" spans="1:9" s="11" customFormat="1" ht="15.75">
      <c r="A182" s="181"/>
      <c r="B182" s="140"/>
      <c r="C182" s="140"/>
      <c r="D182" s="140"/>
      <c r="E182" s="140"/>
      <c r="F182" s="182"/>
      <c r="G182" s="182"/>
      <c r="H182" s="182"/>
      <c r="I182" s="161"/>
    </row>
    <row r="183" spans="1:9" ht="15.75">
      <c r="A183" s="147" t="s">
        <v>332</v>
      </c>
      <c r="B183" s="148"/>
      <c r="C183" s="148"/>
      <c r="D183" s="149"/>
      <c r="E183" s="149"/>
      <c r="F183" s="476"/>
      <c r="G183" s="477"/>
      <c r="H183" s="476"/>
      <c r="I183" s="477"/>
    </row>
    <row r="184" spans="1:9" ht="15.75">
      <c r="A184" s="152" t="s">
        <v>333</v>
      </c>
      <c r="B184" s="153"/>
      <c r="C184" s="153"/>
      <c r="D184" s="153"/>
      <c r="E184" s="153"/>
      <c r="F184" s="448"/>
      <c r="G184" s="449"/>
      <c r="H184" s="448"/>
      <c r="I184" s="449"/>
    </row>
    <row r="185" spans="1:9" ht="15.75">
      <c r="A185" s="152" t="s">
        <v>334</v>
      </c>
      <c r="B185" s="153"/>
      <c r="C185" s="153"/>
      <c r="D185" s="153"/>
      <c r="E185" s="153"/>
      <c r="F185" s="448"/>
      <c r="G185" s="449"/>
      <c r="H185" s="448"/>
      <c r="I185" s="449"/>
    </row>
    <row r="186" spans="1:9" ht="15.75" hidden="1">
      <c r="A186" s="152" t="s">
        <v>335</v>
      </c>
      <c r="B186" s="153"/>
      <c r="C186" s="153"/>
      <c r="D186" s="153"/>
      <c r="E186" s="153"/>
      <c r="F186" s="448"/>
      <c r="G186" s="449"/>
      <c r="H186" s="448"/>
      <c r="I186" s="449"/>
    </row>
    <row r="187" spans="1:9" ht="15.75" hidden="1">
      <c r="A187" s="152" t="s">
        <v>336</v>
      </c>
      <c r="B187" s="153"/>
      <c r="C187" s="153"/>
      <c r="D187" s="153"/>
      <c r="E187" s="153"/>
      <c r="F187" s="154"/>
      <c r="G187" s="155"/>
      <c r="H187" s="183"/>
      <c r="I187" s="155"/>
    </row>
    <row r="188" spans="1:9" ht="15.75" hidden="1">
      <c r="A188" s="152" t="s">
        <v>337</v>
      </c>
      <c r="B188" s="153"/>
      <c r="C188" s="153"/>
      <c r="D188" s="153"/>
      <c r="E188" s="153"/>
      <c r="F188" s="442"/>
      <c r="G188" s="443"/>
      <c r="H188" s="442"/>
      <c r="I188" s="443"/>
    </row>
    <row r="189" spans="1:9" ht="15.75">
      <c r="A189" s="152" t="s">
        <v>338</v>
      </c>
      <c r="B189" s="153"/>
      <c r="C189" s="153"/>
      <c r="D189" s="153"/>
      <c r="E189" s="153"/>
      <c r="F189" s="448"/>
      <c r="G189" s="449"/>
      <c r="H189" s="448"/>
      <c r="I189" s="449"/>
    </row>
    <row r="190" spans="1:9" ht="15.75">
      <c r="A190" s="152" t="s">
        <v>339</v>
      </c>
      <c r="B190" s="153"/>
      <c r="C190" s="153"/>
      <c r="D190" s="153"/>
      <c r="E190" s="153"/>
      <c r="F190" s="448"/>
      <c r="G190" s="449"/>
      <c r="H190" s="448"/>
      <c r="I190" s="449"/>
    </row>
    <row r="191" spans="1:9" ht="15.75">
      <c r="A191" s="156" t="s">
        <v>340</v>
      </c>
      <c r="B191" s="157"/>
      <c r="C191" s="157"/>
      <c r="D191" s="157"/>
      <c r="E191" s="157"/>
      <c r="F191" s="452"/>
      <c r="G191" s="453"/>
      <c r="H191" s="452"/>
      <c r="I191" s="453"/>
    </row>
    <row r="192" spans="1:9" s="11" customFormat="1" ht="15.75">
      <c r="A192" s="444" t="s">
        <v>312</v>
      </c>
      <c r="B192" s="470"/>
      <c r="C192" s="470"/>
      <c r="D192" s="470"/>
      <c r="E192" s="445"/>
      <c r="F192" s="478">
        <f>SUM(F184:G191)</f>
        <v>0</v>
      </c>
      <c r="G192" s="479"/>
      <c r="H192" s="478">
        <f>SUM(H184:I191)</f>
        <v>0</v>
      </c>
      <c r="I192" s="479"/>
    </row>
    <row r="193" spans="1:9" ht="15.75" customHeight="1" hidden="1">
      <c r="A193" s="500" t="s">
        <v>54</v>
      </c>
      <c r="B193" s="501"/>
      <c r="C193" s="501"/>
      <c r="D193" s="501"/>
      <c r="E193" s="501"/>
      <c r="F193" s="501"/>
      <c r="G193" s="501"/>
      <c r="H193" s="501"/>
      <c r="I193" s="502"/>
    </row>
    <row r="194" spans="1:9" ht="15" customHeight="1" hidden="1">
      <c r="A194" s="514" t="s">
        <v>55</v>
      </c>
      <c r="B194" s="515"/>
      <c r="C194" s="516"/>
      <c r="D194" s="480" t="s">
        <v>56</v>
      </c>
      <c r="E194" s="480" t="s">
        <v>77</v>
      </c>
      <c r="F194" s="480" t="s">
        <v>78</v>
      </c>
      <c r="G194" s="480" t="s">
        <v>51</v>
      </c>
      <c r="H194" s="480" t="s">
        <v>44</v>
      </c>
      <c r="I194" s="480" t="s">
        <v>45</v>
      </c>
    </row>
    <row r="195" spans="1:9" ht="15" customHeight="1" hidden="1">
      <c r="A195" s="517"/>
      <c r="B195" s="518"/>
      <c r="C195" s="519"/>
      <c r="D195" s="481"/>
      <c r="E195" s="481"/>
      <c r="F195" s="481"/>
      <c r="G195" s="481"/>
      <c r="H195" s="481"/>
      <c r="I195" s="481"/>
    </row>
    <row r="196" spans="1:9" ht="15" customHeight="1" hidden="1">
      <c r="A196" s="520"/>
      <c r="B196" s="521"/>
      <c r="C196" s="522"/>
      <c r="D196" s="482"/>
      <c r="E196" s="482"/>
      <c r="F196" s="482"/>
      <c r="G196" s="482"/>
      <c r="H196" s="482"/>
      <c r="I196" s="482"/>
    </row>
    <row r="197" spans="1:9" ht="15.75" customHeight="1" hidden="1">
      <c r="A197" s="508" t="s">
        <v>79</v>
      </c>
      <c r="B197" s="509"/>
      <c r="C197" s="510"/>
      <c r="D197" s="260"/>
      <c r="E197" s="226"/>
      <c r="F197" s="260"/>
      <c r="G197" s="226"/>
      <c r="H197" s="260"/>
      <c r="I197" s="213"/>
    </row>
    <row r="198" spans="1:9" ht="15.75" hidden="1">
      <c r="A198" s="179" t="s">
        <v>64</v>
      </c>
      <c r="B198" s="153"/>
      <c r="C198" s="153"/>
      <c r="D198" s="261"/>
      <c r="E198" s="183"/>
      <c r="F198" s="261"/>
      <c r="G198" s="221"/>
      <c r="H198" s="261"/>
      <c r="I198" s="185"/>
    </row>
    <row r="199" spans="1:9" ht="15.75" hidden="1">
      <c r="A199" s="152" t="s">
        <v>57</v>
      </c>
      <c r="B199" s="153"/>
      <c r="C199" s="153"/>
      <c r="D199" s="261"/>
      <c r="E199" s="183"/>
      <c r="F199" s="261"/>
      <c r="G199" s="183"/>
      <c r="H199" s="261"/>
      <c r="I199" s="155"/>
    </row>
    <row r="200" spans="1:9" ht="15.75" hidden="1">
      <c r="A200" s="152" t="s">
        <v>58</v>
      </c>
      <c r="B200" s="153"/>
      <c r="C200" s="153"/>
      <c r="D200" s="261"/>
      <c r="E200" s="183"/>
      <c r="F200" s="261"/>
      <c r="G200" s="183"/>
      <c r="H200" s="261"/>
      <c r="I200" s="155"/>
    </row>
    <row r="201" spans="1:9" ht="15.75" hidden="1">
      <c r="A201" s="152" t="s">
        <v>59</v>
      </c>
      <c r="B201" s="153"/>
      <c r="C201" s="153"/>
      <c r="D201" s="261"/>
      <c r="E201" s="183"/>
      <c r="F201" s="261"/>
      <c r="G201" s="183"/>
      <c r="H201" s="261"/>
      <c r="I201" s="155"/>
    </row>
    <row r="202" spans="1:9" ht="15.75" hidden="1">
      <c r="A202" s="152" t="s">
        <v>60</v>
      </c>
      <c r="B202" s="153"/>
      <c r="C202" s="153"/>
      <c r="D202" s="261"/>
      <c r="E202" s="183"/>
      <c r="F202" s="261"/>
      <c r="G202" s="183"/>
      <c r="H202" s="261"/>
      <c r="I202" s="155"/>
    </row>
    <row r="203" spans="1:9" ht="15.75" hidden="1">
      <c r="A203" s="152" t="s">
        <v>61</v>
      </c>
      <c r="B203" s="153"/>
      <c r="C203" s="153"/>
      <c r="D203" s="261"/>
      <c r="E203" s="183"/>
      <c r="F203" s="261"/>
      <c r="G203" s="183"/>
      <c r="H203" s="261"/>
      <c r="I203" s="155"/>
    </row>
    <row r="204" spans="1:9" ht="15.75" hidden="1">
      <c r="A204" s="152" t="s">
        <v>62</v>
      </c>
      <c r="B204" s="153"/>
      <c r="C204" s="153"/>
      <c r="D204" s="261"/>
      <c r="E204" s="183"/>
      <c r="F204" s="261"/>
      <c r="G204" s="183"/>
      <c r="H204" s="261"/>
      <c r="I204" s="155"/>
    </row>
    <row r="205" spans="1:9" ht="15.75" hidden="1">
      <c r="A205" s="179" t="s">
        <v>84</v>
      </c>
      <c r="B205" s="153"/>
      <c r="C205" s="153"/>
      <c r="D205" s="261"/>
      <c r="E205" s="183"/>
      <c r="F205" s="261"/>
      <c r="G205" s="221"/>
      <c r="H205" s="261"/>
      <c r="I205" s="185"/>
    </row>
    <row r="206" spans="1:9" ht="15.75" customHeight="1" hidden="1">
      <c r="A206" s="511" t="s">
        <v>63</v>
      </c>
      <c r="B206" s="512"/>
      <c r="C206" s="513"/>
      <c r="D206" s="261"/>
      <c r="E206" s="183"/>
      <c r="F206" s="261"/>
      <c r="G206" s="183"/>
      <c r="H206" s="261"/>
      <c r="I206" s="185"/>
    </row>
    <row r="207" spans="1:9" ht="15.75" hidden="1">
      <c r="A207" s="179" t="s">
        <v>64</v>
      </c>
      <c r="B207" s="153"/>
      <c r="C207" s="153"/>
      <c r="D207" s="261"/>
      <c r="E207" s="183"/>
      <c r="F207" s="261"/>
      <c r="G207" s="221"/>
      <c r="H207" s="261"/>
      <c r="I207" s="185"/>
    </row>
    <row r="208" spans="1:9" ht="15.75" hidden="1">
      <c r="A208" s="152" t="s">
        <v>95</v>
      </c>
      <c r="B208" s="153"/>
      <c r="C208" s="153"/>
      <c r="D208" s="261"/>
      <c r="E208" s="183"/>
      <c r="F208" s="261"/>
      <c r="G208" s="183"/>
      <c r="H208" s="261"/>
      <c r="I208" s="155"/>
    </row>
    <row r="209" spans="1:9" ht="15.75" hidden="1">
      <c r="A209" s="152" t="s">
        <v>60</v>
      </c>
      <c r="B209" s="153"/>
      <c r="C209" s="153"/>
      <c r="D209" s="261"/>
      <c r="E209" s="183"/>
      <c r="F209" s="261"/>
      <c r="G209" s="183"/>
      <c r="H209" s="261"/>
      <c r="I209" s="155"/>
    </row>
    <row r="210" spans="1:9" ht="15.75" hidden="1">
      <c r="A210" s="152" t="s">
        <v>61</v>
      </c>
      <c r="B210" s="153"/>
      <c r="C210" s="153"/>
      <c r="D210" s="261"/>
      <c r="E210" s="183"/>
      <c r="F210" s="261"/>
      <c r="G210" s="183"/>
      <c r="H210" s="261"/>
      <c r="I210" s="155"/>
    </row>
    <row r="211" spans="1:9" ht="15.75" hidden="1">
      <c r="A211" s="152" t="s">
        <v>62</v>
      </c>
      <c r="B211" s="153"/>
      <c r="C211" s="153"/>
      <c r="D211" s="261"/>
      <c r="E211" s="183"/>
      <c r="F211" s="261"/>
      <c r="G211" s="183"/>
      <c r="H211" s="261"/>
      <c r="I211" s="155"/>
    </row>
    <row r="212" spans="1:9" ht="15.75" hidden="1">
      <c r="A212" s="179" t="s">
        <v>84</v>
      </c>
      <c r="B212" s="153"/>
      <c r="C212" s="153"/>
      <c r="D212" s="261"/>
      <c r="E212" s="183"/>
      <c r="F212" s="261"/>
      <c r="G212" s="221"/>
      <c r="H212" s="261"/>
      <c r="I212" s="185"/>
    </row>
    <row r="213" spans="1:9" ht="15.75" customHeight="1" hidden="1">
      <c r="A213" s="511" t="s">
        <v>80</v>
      </c>
      <c r="B213" s="512"/>
      <c r="C213" s="513"/>
      <c r="D213" s="261"/>
      <c r="E213" s="183"/>
      <c r="F213" s="261"/>
      <c r="G213" s="183"/>
      <c r="H213" s="261"/>
      <c r="I213" s="155"/>
    </row>
    <row r="214" spans="1:9" ht="15.75" hidden="1">
      <c r="A214" s="152" t="s">
        <v>65</v>
      </c>
      <c r="B214" s="153"/>
      <c r="C214" s="153"/>
      <c r="D214" s="261"/>
      <c r="E214" s="183"/>
      <c r="F214" s="261"/>
      <c r="G214" s="221"/>
      <c r="H214" s="261"/>
      <c r="I214" s="185"/>
    </row>
    <row r="215" spans="1:9" ht="15.75" hidden="1">
      <c r="A215" s="156" t="s">
        <v>85</v>
      </c>
      <c r="B215" s="157"/>
      <c r="C215" s="157"/>
      <c r="D215" s="262"/>
      <c r="E215" s="229"/>
      <c r="F215" s="262"/>
      <c r="G215" s="223"/>
      <c r="H215" s="262"/>
      <c r="I215" s="255"/>
    </row>
    <row r="216" spans="1:9" ht="15.75" hidden="1">
      <c r="A216" s="152"/>
      <c r="B216" s="153" t="s">
        <v>70</v>
      </c>
      <c r="C216" s="153"/>
      <c r="D216" s="153"/>
      <c r="E216" s="153"/>
      <c r="F216" s="153"/>
      <c r="G216" s="153"/>
      <c r="H216" s="153"/>
      <c r="I216" s="206"/>
    </row>
    <row r="217" spans="1:9" ht="15.75" hidden="1">
      <c r="A217" s="152"/>
      <c r="B217" s="153" t="s">
        <v>66</v>
      </c>
      <c r="C217" s="153"/>
      <c r="D217" s="153"/>
      <c r="E217" s="153"/>
      <c r="F217" s="153"/>
      <c r="G217" s="153"/>
      <c r="H217" s="153"/>
      <c r="I217" s="206"/>
    </row>
    <row r="218" spans="1:9" ht="15.75" hidden="1">
      <c r="A218" s="152"/>
      <c r="B218" s="153" t="s">
        <v>67</v>
      </c>
      <c r="C218" s="153"/>
      <c r="D218" s="153"/>
      <c r="E218" s="153"/>
      <c r="F218" s="153"/>
      <c r="G218" s="153"/>
      <c r="H218" s="153"/>
      <c r="I218" s="206"/>
    </row>
    <row r="219" spans="1:9" ht="15.75" hidden="1">
      <c r="A219" s="152"/>
      <c r="B219" s="153" t="s">
        <v>81</v>
      </c>
      <c r="C219" s="153"/>
      <c r="D219" s="153"/>
      <c r="E219" s="153"/>
      <c r="F219" s="153"/>
      <c r="G219" s="153"/>
      <c r="H219" s="153"/>
      <c r="I219" s="206"/>
    </row>
    <row r="220" spans="1:9" ht="15.75" hidden="1">
      <c r="A220" s="207" t="s">
        <v>68</v>
      </c>
      <c r="B220" s="175"/>
      <c r="C220" s="175"/>
      <c r="D220" s="175"/>
      <c r="E220" s="175"/>
      <c r="F220" s="175"/>
      <c r="G220" s="175"/>
      <c r="H220" s="175"/>
      <c r="I220" s="208"/>
    </row>
    <row r="221" spans="1:9" ht="15" customHeight="1" hidden="1">
      <c r="A221" s="514" t="s">
        <v>55</v>
      </c>
      <c r="B221" s="515"/>
      <c r="C221" s="515"/>
      <c r="D221" s="516"/>
      <c r="E221" s="480" t="s">
        <v>77</v>
      </c>
      <c r="F221" s="480" t="s">
        <v>78</v>
      </c>
      <c r="G221" s="480" t="s">
        <v>51</v>
      </c>
      <c r="H221" s="480" t="s">
        <v>44</v>
      </c>
      <c r="I221" s="480" t="s">
        <v>45</v>
      </c>
    </row>
    <row r="222" spans="1:9" ht="15" customHeight="1" hidden="1">
      <c r="A222" s="517"/>
      <c r="B222" s="518"/>
      <c r="C222" s="518"/>
      <c r="D222" s="519"/>
      <c r="E222" s="481"/>
      <c r="F222" s="481"/>
      <c r="G222" s="481"/>
      <c r="H222" s="481"/>
      <c r="I222" s="481"/>
    </row>
    <row r="223" spans="1:9" ht="15" customHeight="1" hidden="1">
      <c r="A223" s="520"/>
      <c r="B223" s="521"/>
      <c r="C223" s="521"/>
      <c r="D223" s="522"/>
      <c r="E223" s="482"/>
      <c r="F223" s="482"/>
      <c r="G223" s="482"/>
      <c r="H223" s="482"/>
      <c r="I223" s="482"/>
    </row>
    <row r="224" spans="1:9" ht="15.75" customHeight="1" hidden="1">
      <c r="A224" s="508" t="s">
        <v>83</v>
      </c>
      <c r="B224" s="509"/>
      <c r="C224" s="509"/>
      <c r="D224" s="213"/>
      <c r="E224" s="260"/>
      <c r="F224" s="260"/>
      <c r="G224" s="260"/>
      <c r="H224" s="260"/>
      <c r="I224" s="260"/>
    </row>
    <row r="225" spans="1:9" ht="15.75" hidden="1">
      <c r="A225" s="179" t="s">
        <v>64</v>
      </c>
      <c r="B225" s="153"/>
      <c r="C225" s="153"/>
      <c r="D225" s="183"/>
      <c r="E225" s="261"/>
      <c r="F225" s="183"/>
      <c r="G225" s="263"/>
      <c r="H225" s="261"/>
      <c r="I225" s="185"/>
    </row>
    <row r="226" spans="1:9" ht="15.75" hidden="1">
      <c r="A226" s="152" t="s">
        <v>57</v>
      </c>
      <c r="B226" s="153"/>
      <c r="C226" s="153"/>
      <c r="D226" s="183"/>
      <c r="E226" s="261"/>
      <c r="F226" s="183"/>
      <c r="G226" s="261"/>
      <c r="H226" s="261"/>
      <c r="I226" s="155"/>
    </row>
    <row r="227" spans="1:9" ht="15.75" hidden="1">
      <c r="A227" s="152" t="s">
        <v>58</v>
      </c>
      <c r="B227" s="153"/>
      <c r="C227" s="153"/>
      <c r="D227" s="183"/>
      <c r="E227" s="261"/>
      <c r="F227" s="183"/>
      <c r="G227" s="261"/>
      <c r="H227" s="261"/>
      <c r="I227" s="155"/>
    </row>
    <row r="228" spans="1:9" ht="15.75" hidden="1">
      <c r="A228" s="152" t="s">
        <v>59</v>
      </c>
      <c r="B228" s="153"/>
      <c r="C228" s="153"/>
      <c r="D228" s="183"/>
      <c r="E228" s="261"/>
      <c r="F228" s="183"/>
      <c r="G228" s="261"/>
      <c r="H228" s="261"/>
      <c r="I228" s="155"/>
    </row>
    <row r="229" spans="1:9" ht="15.75" hidden="1">
      <c r="A229" s="152" t="s">
        <v>60</v>
      </c>
      <c r="B229" s="153"/>
      <c r="C229" s="153"/>
      <c r="D229" s="183"/>
      <c r="E229" s="261"/>
      <c r="F229" s="183"/>
      <c r="G229" s="261"/>
      <c r="H229" s="261"/>
      <c r="I229" s="155"/>
    </row>
    <row r="230" spans="1:9" ht="15.75" hidden="1">
      <c r="A230" s="152" t="s">
        <v>61</v>
      </c>
      <c r="B230" s="153"/>
      <c r="C230" s="153"/>
      <c r="D230" s="183"/>
      <c r="E230" s="261"/>
      <c r="F230" s="183"/>
      <c r="G230" s="261"/>
      <c r="H230" s="261"/>
      <c r="I230" s="155"/>
    </row>
    <row r="231" spans="1:9" ht="15.75" hidden="1">
      <c r="A231" s="152" t="s">
        <v>62</v>
      </c>
      <c r="B231" s="153"/>
      <c r="C231" s="153"/>
      <c r="D231" s="183"/>
      <c r="E231" s="261"/>
      <c r="F231" s="183"/>
      <c r="G231" s="261"/>
      <c r="H231" s="261"/>
      <c r="I231" s="155"/>
    </row>
    <row r="232" spans="1:9" ht="15.75" hidden="1">
      <c r="A232" s="179" t="s">
        <v>84</v>
      </c>
      <c r="B232" s="153"/>
      <c r="C232" s="153"/>
      <c r="D232" s="183"/>
      <c r="E232" s="261"/>
      <c r="F232" s="183"/>
      <c r="G232" s="263"/>
      <c r="H232" s="261"/>
      <c r="I232" s="185"/>
    </row>
    <row r="233" spans="1:9" ht="15.75" customHeight="1" hidden="1">
      <c r="A233" s="511" t="s">
        <v>63</v>
      </c>
      <c r="B233" s="512"/>
      <c r="C233" s="512"/>
      <c r="D233" s="183"/>
      <c r="E233" s="261"/>
      <c r="F233" s="183"/>
      <c r="G233" s="261"/>
      <c r="H233" s="261"/>
      <c r="I233" s="185"/>
    </row>
    <row r="234" spans="1:9" ht="15.75" hidden="1">
      <c r="A234" s="179" t="s">
        <v>64</v>
      </c>
      <c r="B234" s="153"/>
      <c r="C234" s="153"/>
      <c r="D234" s="183"/>
      <c r="E234" s="261"/>
      <c r="F234" s="183"/>
      <c r="G234" s="263"/>
      <c r="H234" s="261"/>
      <c r="I234" s="185"/>
    </row>
    <row r="235" spans="1:9" ht="15.75" hidden="1">
      <c r="A235" s="152" t="s">
        <v>95</v>
      </c>
      <c r="B235" s="153"/>
      <c r="C235" s="153"/>
      <c r="D235" s="183"/>
      <c r="E235" s="261"/>
      <c r="F235" s="183"/>
      <c r="G235" s="261"/>
      <c r="H235" s="261"/>
      <c r="I235" s="155"/>
    </row>
    <row r="236" spans="1:9" ht="15.75" hidden="1">
      <c r="A236" s="152" t="s">
        <v>60</v>
      </c>
      <c r="B236" s="153"/>
      <c r="C236" s="153"/>
      <c r="D236" s="183"/>
      <c r="E236" s="261"/>
      <c r="F236" s="183"/>
      <c r="G236" s="261"/>
      <c r="H236" s="261"/>
      <c r="I236" s="155"/>
    </row>
    <row r="237" spans="1:9" ht="15.75" hidden="1">
      <c r="A237" s="152" t="s">
        <v>61</v>
      </c>
      <c r="B237" s="153"/>
      <c r="C237" s="153"/>
      <c r="D237" s="183"/>
      <c r="E237" s="261"/>
      <c r="F237" s="183"/>
      <c r="G237" s="261"/>
      <c r="H237" s="261"/>
      <c r="I237" s="155"/>
    </row>
    <row r="238" spans="1:9" ht="15.75" hidden="1">
      <c r="A238" s="152" t="s">
        <v>62</v>
      </c>
      <c r="B238" s="153"/>
      <c r="C238" s="153"/>
      <c r="D238" s="183"/>
      <c r="E238" s="261"/>
      <c r="F238" s="183"/>
      <c r="G238" s="261"/>
      <c r="H238" s="261"/>
      <c r="I238" s="155"/>
    </row>
    <row r="239" spans="1:9" ht="15.75" hidden="1">
      <c r="A239" s="179" t="s">
        <v>84</v>
      </c>
      <c r="B239" s="153"/>
      <c r="C239" s="153"/>
      <c r="D239" s="183"/>
      <c r="E239" s="261"/>
      <c r="F239" s="183"/>
      <c r="G239" s="263"/>
      <c r="H239" s="261"/>
      <c r="I239" s="185"/>
    </row>
    <row r="240" spans="1:9" ht="15.75" customHeight="1" hidden="1">
      <c r="A240" s="511" t="s">
        <v>86</v>
      </c>
      <c r="B240" s="512"/>
      <c r="C240" s="512"/>
      <c r="D240" s="183"/>
      <c r="E240" s="261"/>
      <c r="F240" s="183"/>
      <c r="G240" s="261"/>
      <c r="H240" s="261"/>
      <c r="I240" s="155"/>
    </row>
    <row r="241" spans="1:9" ht="15.75" hidden="1">
      <c r="A241" s="152" t="s">
        <v>65</v>
      </c>
      <c r="B241" s="153"/>
      <c r="C241" s="153"/>
      <c r="D241" s="183"/>
      <c r="E241" s="261"/>
      <c r="F241" s="183"/>
      <c r="G241" s="263"/>
      <c r="H241" s="261"/>
      <c r="I241" s="185"/>
    </row>
    <row r="242" spans="1:9" ht="15.75" hidden="1">
      <c r="A242" s="156" t="s">
        <v>85</v>
      </c>
      <c r="B242" s="157"/>
      <c r="C242" s="157"/>
      <c r="D242" s="229"/>
      <c r="E242" s="262"/>
      <c r="F242" s="229"/>
      <c r="G242" s="264"/>
      <c r="H242" s="262"/>
      <c r="I242" s="255"/>
    </row>
    <row r="243" spans="1:9" ht="15.75" hidden="1">
      <c r="A243" s="207" t="s">
        <v>69</v>
      </c>
      <c r="B243" s="175"/>
      <c r="C243" s="175"/>
      <c r="D243" s="175"/>
      <c r="E243" s="175"/>
      <c r="F243" s="175"/>
      <c r="G243" s="175"/>
      <c r="H243" s="175"/>
      <c r="I243" s="208"/>
    </row>
    <row r="244" spans="1:9" ht="15" customHeight="1" hidden="1">
      <c r="A244" s="514" t="s">
        <v>55</v>
      </c>
      <c r="B244" s="515"/>
      <c r="C244" s="516"/>
      <c r="D244" s="480" t="s">
        <v>88</v>
      </c>
      <c r="E244" s="480" t="s">
        <v>89</v>
      </c>
      <c r="F244" s="480" t="s">
        <v>90</v>
      </c>
      <c r="G244" s="480" t="s">
        <v>91</v>
      </c>
      <c r="H244" s="480" t="s">
        <v>92</v>
      </c>
      <c r="I244" s="480" t="s">
        <v>45</v>
      </c>
    </row>
    <row r="245" spans="1:9" ht="15" customHeight="1" hidden="1">
      <c r="A245" s="517"/>
      <c r="B245" s="518"/>
      <c r="C245" s="519"/>
      <c r="D245" s="481"/>
      <c r="E245" s="481"/>
      <c r="F245" s="481"/>
      <c r="G245" s="481"/>
      <c r="H245" s="481"/>
      <c r="I245" s="481"/>
    </row>
    <row r="246" spans="1:9" ht="15" customHeight="1" hidden="1">
      <c r="A246" s="520"/>
      <c r="B246" s="521"/>
      <c r="C246" s="522"/>
      <c r="D246" s="482"/>
      <c r="E246" s="482"/>
      <c r="F246" s="482"/>
      <c r="G246" s="482"/>
      <c r="H246" s="482"/>
      <c r="I246" s="482"/>
    </row>
    <row r="247" spans="1:9" ht="15.75" customHeight="1" hidden="1">
      <c r="A247" s="508" t="s">
        <v>82</v>
      </c>
      <c r="B247" s="509"/>
      <c r="C247" s="510"/>
      <c r="D247" s="260"/>
      <c r="E247" s="226"/>
      <c r="F247" s="260"/>
      <c r="G247" s="226"/>
      <c r="H247" s="260"/>
      <c r="I247" s="213"/>
    </row>
    <row r="248" spans="1:9" ht="15.75" hidden="1">
      <c r="A248" s="179" t="s">
        <v>64</v>
      </c>
      <c r="B248" s="153"/>
      <c r="C248" s="153"/>
      <c r="D248" s="261"/>
      <c r="E248" s="183"/>
      <c r="F248" s="261"/>
      <c r="G248" s="221"/>
      <c r="H248" s="261"/>
      <c r="I248" s="185"/>
    </row>
    <row r="249" spans="1:9" ht="15.75" hidden="1">
      <c r="A249" s="152" t="s">
        <v>57</v>
      </c>
      <c r="B249" s="153"/>
      <c r="C249" s="153"/>
      <c r="D249" s="261"/>
      <c r="E249" s="183"/>
      <c r="F249" s="261"/>
      <c r="G249" s="183"/>
      <c r="H249" s="261"/>
      <c r="I249" s="155"/>
    </row>
    <row r="250" spans="1:9" ht="15.75" hidden="1">
      <c r="A250" s="152" t="s">
        <v>93</v>
      </c>
      <c r="B250" s="153"/>
      <c r="C250" s="153"/>
      <c r="D250" s="261"/>
      <c r="E250" s="183"/>
      <c r="F250" s="261"/>
      <c r="G250" s="183"/>
      <c r="H250" s="261"/>
      <c r="I250" s="155"/>
    </row>
    <row r="251" spans="1:9" ht="15.75" hidden="1">
      <c r="A251" s="152" t="s">
        <v>94</v>
      </c>
      <c r="B251" s="153"/>
      <c r="C251" s="153"/>
      <c r="D251" s="261"/>
      <c r="E251" s="183"/>
      <c r="F251" s="261"/>
      <c r="G251" s="183"/>
      <c r="H251" s="261"/>
      <c r="I251" s="155"/>
    </row>
    <row r="252" spans="1:9" ht="15.75" hidden="1">
      <c r="A252" s="152" t="s">
        <v>59</v>
      </c>
      <c r="B252" s="153"/>
      <c r="C252" s="153"/>
      <c r="D252" s="261"/>
      <c r="E252" s="183"/>
      <c r="F252" s="261"/>
      <c r="G252" s="183"/>
      <c r="H252" s="261"/>
      <c r="I252" s="155"/>
    </row>
    <row r="253" spans="1:9" ht="15.75" hidden="1">
      <c r="A253" s="152" t="s">
        <v>61</v>
      </c>
      <c r="B253" s="153"/>
      <c r="C253" s="153"/>
      <c r="D253" s="261"/>
      <c r="E253" s="183"/>
      <c r="F253" s="261"/>
      <c r="G253" s="183"/>
      <c r="H253" s="261"/>
      <c r="I253" s="155"/>
    </row>
    <row r="254" spans="1:9" ht="15.75" hidden="1">
      <c r="A254" s="179" t="s">
        <v>84</v>
      </c>
      <c r="B254" s="153"/>
      <c r="C254" s="153"/>
      <c r="D254" s="261"/>
      <c r="E254" s="183"/>
      <c r="F254" s="261"/>
      <c r="G254" s="221"/>
      <c r="H254" s="261"/>
      <c r="I254" s="185"/>
    </row>
    <row r="255" spans="1:9" ht="15.75" customHeight="1" hidden="1">
      <c r="A255" s="511" t="s">
        <v>63</v>
      </c>
      <c r="B255" s="512"/>
      <c r="C255" s="513"/>
      <c r="D255" s="261"/>
      <c r="E255" s="183"/>
      <c r="F255" s="261"/>
      <c r="G255" s="183"/>
      <c r="H255" s="261"/>
      <c r="I255" s="185"/>
    </row>
    <row r="256" spans="1:9" ht="15.75" hidden="1">
      <c r="A256" s="179" t="s">
        <v>64</v>
      </c>
      <c r="B256" s="153"/>
      <c r="C256" s="153"/>
      <c r="D256" s="261"/>
      <c r="E256" s="183"/>
      <c r="F256" s="261"/>
      <c r="G256" s="221"/>
      <c r="H256" s="261"/>
      <c r="I256" s="185"/>
    </row>
    <row r="257" spans="1:9" ht="15.75" hidden="1">
      <c r="A257" s="152" t="s">
        <v>95</v>
      </c>
      <c r="B257" s="153"/>
      <c r="C257" s="153"/>
      <c r="D257" s="261"/>
      <c r="E257" s="183"/>
      <c r="F257" s="261"/>
      <c r="G257" s="183"/>
      <c r="H257" s="261"/>
      <c r="I257" s="155"/>
    </row>
    <row r="258" spans="1:9" ht="15.75" hidden="1">
      <c r="A258" s="152" t="s">
        <v>61</v>
      </c>
      <c r="B258" s="153"/>
      <c r="C258" s="153"/>
      <c r="D258" s="261"/>
      <c r="E258" s="183"/>
      <c r="F258" s="261"/>
      <c r="G258" s="183"/>
      <c r="H258" s="261"/>
      <c r="I258" s="155"/>
    </row>
    <row r="259" spans="1:9" ht="15.75" hidden="1">
      <c r="A259" s="152" t="s">
        <v>62</v>
      </c>
      <c r="B259" s="153"/>
      <c r="C259" s="153"/>
      <c r="D259" s="261"/>
      <c r="E259" s="183"/>
      <c r="F259" s="261"/>
      <c r="G259" s="183"/>
      <c r="H259" s="261"/>
      <c r="I259" s="155"/>
    </row>
    <row r="260" spans="1:9" ht="15.75" hidden="1">
      <c r="A260" s="179" t="s">
        <v>84</v>
      </c>
      <c r="B260" s="153"/>
      <c r="C260" s="153"/>
      <c r="D260" s="261"/>
      <c r="E260" s="183"/>
      <c r="F260" s="261"/>
      <c r="G260" s="221"/>
      <c r="H260" s="261"/>
      <c r="I260" s="185"/>
    </row>
    <row r="261" spans="1:9" ht="15.75" customHeight="1" hidden="1">
      <c r="A261" s="511" t="s">
        <v>87</v>
      </c>
      <c r="B261" s="512"/>
      <c r="C261" s="513"/>
      <c r="D261" s="261"/>
      <c r="E261" s="183"/>
      <c r="F261" s="261"/>
      <c r="G261" s="183"/>
      <c r="H261" s="261"/>
      <c r="I261" s="155"/>
    </row>
    <row r="262" spans="1:9" ht="15.75" hidden="1">
      <c r="A262" s="152" t="s">
        <v>65</v>
      </c>
      <c r="B262" s="153"/>
      <c r="C262" s="153"/>
      <c r="D262" s="261"/>
      <c r="E262" s="183"/>
      <c r="F262" s="261"/>
      <c r="G262" s="221"/>
      <c r="H262" s="261"/>
      <c r="I262" s="185"/>
    </row>
    <row r="263" spans="1:9" ht="15.75" hidden="1">
      <c r="A263" s="156" t="s">
        <v>85</v>
      </c>
      <c r="B263" s="157"/>
      <c r="C263" s="157"/>
      <c r="D263" s="262"/>
      <c r="E263" s="229"/>
      <c r="F263" s="262"/>
      <c r="G263" s="223"/>
      <c r="H263" s="262"/>
      <c r="I263" s="255"/>
    </row>
    <row r="264" spans="1:9" ht="15.75" hidden="1">
      <c r="A264" s="174"/>
      <c r="B264" s="175"/>
      <c r="C264" s="175"/>
      <c r="D264" s="177"/>
      <c r="E264" s="177"/>
      <c r="F264" s="177"/>
      <c r="G264" s="182"/>
      <c r="H264" s="177"/>
      <c r="I264" s="161"/>
    </row>
    <row r="265" spans="1:9" ht="15.75">
      <c r="A265" s="207" t="s">
        <v>341</v>
      </c>
      <c r="B265" s="175"/>
      <c r="C265" s="175"/>
      <c r="D265" s="175"/>
      <c r="E265" s="175"/>
      <c r="F265" s="444" t="s">
        <v>347</v>
      </c>
      <c r="G265" s="445"/>
      <c r="H265" s="446" t="s">
        <v>601</v>
      </c>
      <c r="I265" s="447"/>
    </row>
    <row r="266" spans="1:9" ht="15.75">
      <c r="A266" s="212" t="s">
        <v>619</v>
      </c>
      <c r="B266" s="149"/>
      <c r="C266" s="149"/>
      <c r="D266" s="149"/>
      <c r="E266" s="224"/>
      <c r="F266" s="462">
        <v>388119345</v>
      </c>
      <c r="G266" s="463"/>
      <c r="H266" s="462">
        <v>5259199486</v>
      </c>
      <c r="I266" s="463"/>
    </row>
    <row r="267" spans="1:9" ht="15.75">
      <c r="A267" s="343" t="s">
        <v>613</v>
      </c>
      <c r="B267" s="344"/>
      <c r="C267" s="153"/>
      <c r="D267" s="153"/>
      <c r="E267" s="206"/>
      <c r="F267" s="487">
        <v>275981909</v>
      </c>
      <c r="G267" s="488"/>
      <c r="H267" s="487">
        <v>275981909</v>
      </c>
      <c r="I267" s="488"/>
    </row>
    <row r="268" spans="1:9" ht="15.75">
      <c r="A268" s="343" t="s">
        <v>614</v>
      </c>
      <c r="B268" s="344"/>
      <c r="C268" s="153"/>
      <c r="D268" s="153"/>
      <c r="E268" s="206"/>
      <c r="F268" s="448">
        <v>5913600</v>
      </c>
      <c r="G268" s="449"/>
      <c r="H268" s="448"/>
      <c r="I268" s="449"/>
    </row>
    <row r="269" spans="1:9" ht="15.75">
      <c r="A269" s="343" t="s">
        <v>615</v>
      </c>
      <c r="B269" s="344"/>
      <c r="C269" s="153"/>
      <c r="D269" s="153"/>
      <c r="E269" s="206"/>
      <c r="F269" s="448">
        <v>0</v>
      </c>
      <c r="G269" s="449"/>
      <c r="H269" s="448"/>
      <c r="I269" s="449"/>
    </row>
    <row r="270" spans="1:9" ht="15.75">
      <c r="A270" s="343" t="s">
        <v>630</v>
      </c>
      <c r="B270" s="344"/>
      <c r="C270" s="153"/>
      <c r="D270" s="153"/>
      <c r="E270" s="206"/>
      <c r="F270" s="154"/>
      <c r="G270" s="155"/>
      <c r="H270" s="448"/>
      <c r="I270" s="449"/>
    </row>
    <row r="271" spans="1:9" ht="15.75">
      <c r="A271" s="345" t="s">
        <v>616</v>
      </c>
      <c r="B271" s="346"/>
      <c r="C271" s="157"/>
      <c r="D271" s="157"/>
      <c r="E271" s="214"/>
      <c r="F271" s="452">
        <f>156096363-200</f>
        <v>156096163</v>
      </c>
      <c r="G271" s="453"/>
      <c r="H271" s="452">
        <v>156096163</v>
      </c>
      <c r="I271" s="453"/>
    </row>
    <row r="272" spans="1:9" ht="15" customHeight="1">
      <c r="A272" s="526" t="s">
        <v>312</v>
      </c>
      <c r="B272" s="527"/>
      <c r="C272" s="527"/>
      <c r="D272" s="527"/>
      <c r="E272" s="528"/>
      <c r="F272" s="541">
        <f>SUM(F266:G271)</f>
        <v>826111017</v>
      </c>
      <c r="G272" s="542"/>
      <c r="H272" s="541">
        <f>SUM(H266:I271)</f>
        <v>5691277558</v>
      </c>
      <c r="I272" s="542"/>
    </row>
    <row r="273" spans="1:9" ht="18.75" customHeight="1" hidden="1">
      <c r="A273" s="242" t="s">
        <v>342</v>
      </c>
      <c r="B273" s="243"/>
      <c r="C273" s="243"/>
      <c r="D273" s="243"/>
      <c r="E273" s="243"/>
      <c r="F273" s="243"/>
      <c r="G273" s="243"/>
      <c r="H273" s="243"/>
      <c r="I273" s="244"/>
    </row>
    <row r="274" spans="1:9" ht="17.25" customHeight="1" hidden="1">
      <c r="A274" s="514" t="s">
        <v>343</v>
      </c>
      <c r="B274" s="515"/>
      <c r="C274" s="515"/>
      <c r="D274" s="515"/>
      <c r="E274" s="516"/>
      <c r="F274" s="480" t="s">
        <v>344</v>
      </c>
      <c r="G274" s="480" t="s">
        <v>345</v>
      </c>
      <c r="H274" s="480" t="s">
        <v>346</v>
      </c>
      <c r="I274" s="480" t="s">
        <v>347</v>
      </c>
    </row>
    <row r="275" spans="1:9" ht="23.25" customHeight="1" hidden="1">
      <c r="A275" s="517"/>
      <c r="B275" s="518"/>
      <c r="C275" s="518"/>
      <c r="D275" s="518"/>
      <c r="E275" s="519"/>
      <c r="F275" s="481"/>
      <c r="G275" s="481"/>
      <c r="H275" s="481"/>
      <c r="I275" s="481"/>
    </row>
    <row r="276" spans="1:9" ht="28.5" customHeight="1" hidden="1">
      <c r="A276" s="520"/>
      <c r="B276" s="521"/>
      <c r="C276" s="521"/>
      <c r="D276" s="521"/>
      <c r="E276" s="522"/>
      <c r="F276" s="482"/>
      <c r="G276" s="482"/>
      <c r="H276" s="482"/>
      <c r="I276" s="482"/>
    </row>
    <row r="277" spans="1:9" ht="15.75" hidden="1">
      <c r="A277" s="508" t="s">
        <v>348</v>
      </c>
      <c r="B277" s="509"/>
      <c r="C277" s="509"/>
      <c r="D277" s="226"/>
      <c r="E277" s="226"/>
      <c r="F277" s="260"/>
      <c r="G277" s="226"/>
      <c r="H277" s="260"/>
      <c r="I277" s="213"/>
    </row>
    <row r="278" spans="1:9" ht="15.75" hidden="1">
      <c r="A278" s="179" t="s">
        <v>349</v>
      </c>
      <c r="B278" s="153"/>
      <c r="C278" s="153"/>
      <c r="D278" s="183"/>
      <c r="E278" s="183"/>
      <c r="F278" s="261"/>
      <c r="G278" s="221"/>
      <c r="H278" s="261"/>
      <c r="I278" s="185"/>
    </row>
    <row r="279" spans="1:9" ht="15.75" hidden="1">
      <c r="A279" s="152" t="s">
        <v>350</v>
      </c>
      <c r="B279" s="153"/>
      <c r="C279" s="153"/>
      <c r="D279" s="183"/>
      <c r="E279" s="183"/>
      <c r="F279" s="261"/>
      <c r="G279" s="183"/>
      <c r="H279" s="261"/>
      <c r="I279" s="155"/>
    </row>
    <row r="280" spans="1:9" ht="15.75" hidden="1">
      <c r="A280" s="152" t="s">
        <v>351</v>
      </c>
      <c r="B280" s="153"/>
      <c r="C280" s="153"/>
      <c r="D280" s="183"/>
      <c r="E280" s="183"/>
      <c r="F280" s="261"/>
      <c r="G280" s="183"/>
      <c r="H280" s="261"/>
      <c r="I280" s="155"/>
    </row>
    <row r="281" spans="1:9" ht="15.75" hidden="1">
      <c r="A281" s="152" t="s">
        <v>352</v>
      </c>
      <c r="B281" s="153"/>
      <c r="C281" s="153"/>
      <c r="D281" s="183"/>
      <c r="E281" s="183"/>
      <c r="F281" s="261"/>
      <c r="G281" s="183"/>
      <c r="H281" s="261"/>
      <c r="I281" s="155"/>
    </row>
    <row r="282" spans="1:9" ht="15.75" hidden="1">
      <c r="A282" s="152" t="s">
        <v>353</v>
      </c>
      <c r="B282" s="153"/>
      <c r="C282" s="153"/>
      <c r="D282" s="183"/>
      <c r="E282" s="183"/>
      <c r="F282" s="261"/>
      <c r="G282" s="183"/>
      <c r="H282" s="261"/>
      <c r="I282" s="155"/>
    </row>
    <row r="283" spans="1:9" ht="15.75" hidden="1">
      <c r="A283" s="152" t="s">
        <v>354</v>
      </c>
      <c r="B283" s="153"/>
      <c r="C283" s="153"/>
      <c r="D283" s="183"/>
      <c r="E283" s="183"/>
      <c r="F283" s="261"/>
      <c r="G283" s="183"/>
      <c r="H283" s="261"/>
      <c r="I283" s="155"/>
    </row>
    <row r="284" spans="1:9" ht="15.75" hidden="1">
      <c r="A284" s="152" t="s">
        <v>355</v>
      </c>
      <c r="B284" s="153"/>
      <c r="C284" s="153"/>
      <c r="D284" s="183"/>
      <c r="E284" s="183"/>
      <c r="F284" s="261"/>
      <c r="G284" s="183"/>
      <c r="H284" s="261"/>
      <c r="I284" s="155"/>
    </row>
    <row r="285" spans="1:9" ht="15.75" hidden="1">
      <c r="A285" s="179" t="s">
        <v>356</v>
      </c>
      <c r="B285" s="153"/>
      <c r="C285" s="153"/>
      <c r="D285" s="183"/>
      <c r="E285" s="183"/>
      <c r="F285" s="261"/>
      <c r="G285" s="221"/>
      <c r="H285" s="261"/>
      <c r="I285" s="185"/>
    </row>
    <row r="286" spans="1:9" ht="15.75" hidden="1">
      <c r="A286" s="511" t="s">
        <v>357</v>
      </c>
      <c r="B286" s="512"/>
      <c r="C286" s="512"/>
      <c r="D286" s="183"/>
      <c r="E286" s="183"/>
      <c r="F286" s="261"/>
      <c r="G286" s="183"/>
      <c r="H286" s="261"/>
      <c r="I286" s="185"/>
    </row>
    <row r="287" spans="1:9" ht="15.75" hidden="1">
      <c r="A287" s="179" t="s">
        <v>349</v>
      </c>
      <c r="B287" s="153"/>
      <c r="C287" s="153"/>
      <c r="D287" s="183"/>
      <c r="E287" s="183"/>
      <c r="F287" s="261"/>
      <c r="G287" s="221"/>
      <c r="H287" s="261"/>
      <c r="I287" s="185"/>
    </row>
    <row r="288" spans="1:9" ht="15.75" hidden="1">
      <c r="A288" s="152" t="s">
        <v>358</v>
      </c>
      <c r="B288" s="153"/>
      <c r="C288" s="153"/>
      <c r="D288" s="183"/>
      <c r="E288" s="183"/>
      <c r="F288" s="261"/>
      <c r="G288" s="183"/>
      <c r="H288" s="261"/>
      <c r="I288" s="155"/>
    </row>
    <row r="289" spans="1:9" ht="15.75" hidden="1">
      <c r="A289" s="152" t="s">
        <v>353</v>
      </c>
      <c r="B289" s="153"/>
      <c r="C289" s="153"/>
      <c r="D289" s="183"/>
      <c r="E289" s="183"/>
      <c r="F289" s="261"/>
      <c r="G289" s="183"/>
      <c r="H289" s="261"/>
      <c r="I289" s="155"/>
    </row>
    <row r="290" spans="1:9" ht="15.75" hidden="1">
      <c r="A290" s="152" t="s">
        <v>354</v>
      </c>
      <c r="B290" s="153"/>
      <c r="C290" s="153"/>
      <c r="D290" s="183"/>
      <c r="E290" s="183"/>
      <c r="F290" s="261"/>
      <c r="G290" s="183"/>
      <c r="H290" s="261"/>
      <c r="I290" s="155"/>
    </row>
    <row r="291" spans="1:9" ht="15.75" hidden="1">
      <c r="A291" s="152" t="s">
        <v>355</v>
      </c>
      <c r="B291" s="153"/>
      <c r="C291" s="153"/>
      <c r="D291" s="183"/>
      <c r="E291" s="183"/>
      <c r="F291" s="261"/>
      <c r="G291" s="183"/>
      <c r="H291" s="261"/>
      <c r="I291" s="155"/>
    </row>
    <row r="292" spans="1:9" ht="15.75" hidden="1">
      <c r="A292" s="265" t="s">
        <v>356</v>
      </c>
      <c r="B292" s="157"/>
      <c r="C292" s="157"/>
      <c r="D292" s="229"/>
      <c r="E292" s="229"/>
      <c r="F292" s="262"/>
      <c r="G292" s="223"/>
      <c r="H292" s="262"/>
      <c r="I292" s="255"/>
    </row>
    <row r="293" spans="1:9" ht="12" customHeight="1" hidden="1">
      <c r="A293" s="207"/>
      <c r="B293" s="175"/>
      <c r="C293" s="175"/>
      <c r="D293" s="177"/>
      <c r="E293" s="177"/>
      <c r="F293" s="177"/>
      <c r="G293" s="182"/>
      <c r="H293" s="177"/>
      <c r="I293" s="161"/>
    </row>
    <row r="294" spans="1:9" ht="15.75" hidden="1">
      <c r="A294" s="207" t="s">
        <v>359</v>
      </c>
      <c r="B294" s="175"/>
      <c r="C294" s="175"/>
      <c r="D294" s="175"/>
      <c r="E294" s="175"/>
      <c r="F294" s="444" t="s">
        <v>347</v>
      </c>
      <c r="G294" s="445"/>
      <c r="H294" s="446" t="s">
        <v>601</v>
      </c>
      <c r="I294" s="447"/>
    </row>
    <row r="295" spans="1:9" ht="15.75" hidden="1">
      <c r="A295" s="147" t="s">
        <v>513</v>
      </c>
      <c r="B295" s="149"/>
      <c r="C295" s="149"/>
      <c r="D295" s="149"/>
      <c r="E295" s="224"/>
      <c r="F295" s="271"/>
      <c r="G295" s="270"/>
      <c r="H295" s="271"/>
      <c r="I295" s="270"/>
    </row>
    <row r="296" spans="1:9" ht="15.75" hidden="1">
      <c r="A296" s="152" t="s">
        <v>540</v>
      </c>
      <c r="B296" s="153"/>
      <c r="C296" s="153"/>
      <c r="D296" s="153"/>
      <c r="E296" s="206"/>
      <c r="F296" s="448">
        <v>7534331756</v>
      </c>
      <c r="G296" s="449"/>
      <c r="H296" s="448">
        <v>7534331756</v>
      </c>
      <c r="I296" s="449"/>
    </row>
    <row r="297" spans="1:9" ht="15.75" hidden="1">
      <c r="A297" s="152" t="s">
        <v>549</v>
      </c>
      <c r="B297" s="153"/>
      <c r="C297" s="153"/>
      <c r="D297" s="153"/>
      <c r="E297" s="206"/>
      <c r="F297" s="448">
        <v>5275637710</v>
      </c>
      <c r="G297" s="449"/>
      <c r="H297" s="448">
        <v>5275637710</v>
      </c>
      <c r="I297" s="449"/>
    </row>
    <row r="298" spans="1:9" ht="15.75" hidden="1">
      <c r="A298" s="152" t="s">
        <v>550</v>
      </c>
      <c r="B298" s="153"/>
      <c r="C298" s="153"/>
      <c r="D298" s="153"/>
      <c r="E298" s="206"/>
      <c r="F298" s="487">
        <v>5282894235</v>
      </c>
      <c r="G298" s="488"/>
      <c r="H298" s="487">
        <v>5282894235</v>
      </c>
      <c r="I298" s="488"/>
    </row>
    <row r="299" spans="1:9" ht="15.75" hidden="1">
      <c r="A299" s="152" t="s">
        <v>552</v>
      </c>
      <c r="B299" s="153"/>
      <c r="C299" s="153"/>
      <c r="D299" s="153"/>
      <c r="E299" s="206"/>
      <c r="F299" s="448">
        <v>7229763016</v>
      </c>
      <c r="G299" s="449"/>
      <c r="H299" s="448">
        <v>7229763016</v>
      </c>
      <c r="I299" s="449"/>
    </row>
    <row r="300" spans="1:9" ht="15.75" hidden="1">
      <c r="A300" s="152" t="s">
        <v>553</v>
      </c>
      <c r="B300" s="153"/>
      <c r="C300" s="153"/>
      <c r="D300" s="153"/>
      <c r="E300" s="206"/>
      <c r="F300" s="448">
        <v>3953427765</v>
      </c>
      <c r="G300" s="449"/>
      <c r="H300" s="448">
        <v>3953427765</v>
      </c>
      <c r="I300" s="449"/>
    </row>
    <row r="301" spans="1:9" ht="15.75" hidden="1">
      <c r="A301" s="152" t="s">
        <v>554</v>
      </c>
      <c r="B301" s="153"/>
      <c r="C301" s="153"/>
      <c r="D301" s="153"/>
      <c r="E301" s="206"/>
      <c r="F301" s="448">
        <v>414630000</v>
      </c>
      <c r="G301" s="449"/>
      <c r="H301" s="448">
        <v>414630000</v>
      </c>
      <c r="I301" s="449"/>
    </row>
    <row r="302" spans="1:9" ht="15.75" hidden="1">
      <c r="A302" s="152" t="s">
        <v>524</v>
      </c>
      <c r="B302" s="153"/>
      <c r="C302" s="153"/>
      <c r="D302" s="153"/>
      <c r="E302" s="206"/>
      <c r="F302" s="448">
        <v>3455575684</v>
      </c>
      <c r="G302" s="449"/>
      <c r="H302" s="448">
        <v>3455575684</v>
      </c>
      <c r="I302" s="449"/>
    </row>
    <row r="303" spans="1:9" ht="15.75" hidden="1">
      <c r="A303" s="152" t="s">
        <v>525</v>
      </c>
      <c r="B303" s="153"/>
      <c r="C303" s="153"/>
      <c r="D303" s="153"/>
      <c r="E303" s="206"/>
      <c r="F303" s="448">
        <v>253399078</v>
      </c>
      <c r="G303" s="449"/>
      <c r="H303" s="448">
        <v>253399078</v>
      </c>
      <c r="I303" s="449"/>
    </row>
    <row r="304" spans="1:9" ht="15.75" hidden="1">
      <c r="A304" s="156"/>
      <c r="B304" s="222" t="s">
        <v>312</v>
      </c>
      <c r="C304" s="157"/>
      <c r="D304" s="157"/>
      <c r="E304" s="214"/>
      <c r="F304" s="438">
        <f>SUM(F296:G303)</f>
        <v>33399659244</v>
      </c>
      <c r="G304" s="439"/>
      <c r="H304" s="438">
        <f>SUM(H296:I303)</f>
        <v>33399659244</v>
      </c>
      <c r="I304" s="439"/>
    </row>
    <row r="305" spans="1:9" ht="50.25" customHeight="1" hidden="1">
      <c r="A305" s="525" t="s">
        <v>555</v>
      </c>
      <c r="B305" s="525"/>
      <c r="C305" s="525"/>
      <c r="D305" s="525"/>
      <c r="E305" s="525"/>
      <c r="F305" s="525"/>
      <c r="G305" s="525"/>
      <c r="H305" s="525"/>
      <c r="I305" s="525"/>
    </row>
    <row r="306" spans="1:9" ht="45.75" customHeight="1" hidden="1">
      <c r="A306" s="440" t="s">
        <v>556</v>
      </c>
      <c r="B306" s="441"/>
      <c r="C306" s="441"/>
      <c r="D306" s="441"/>
      <c r="E306" s="441"/>
      <c r="F306" s="441"/>
      <c r="G306" s="441"/>
      <c r="H306" s="441"/>
      <c r="I306" s="441"/>
    </row>
    <row r="307" spans="1:9" ht="9.75" customHeight="1" hidden="1">
      <c r="A307" s="153"/>
      <c r="B307" s="220"/>
      <c r="C307" s="153"/>
      <c r="D307" s="153"/>
      <c r="E307" s="153"/>
      <c r="F307" s="269"/>
      <c r="G307" s="233"/>
      <c r="H307" s="221"/>
      <c r="I307" s="221"/>
    </row>
    <row r="308" spans="1:9" ht="15.75" hidden="1">
      <c r="A308" s="207" t="s">
        <v>360</v>
      </c>
      <c r="B308" s="175"/>
      <c r="C308" s="175"/>
      <c r="D308" s="175"/>
      <c r="E308" s="208"/>
      <c r="F308" s="444" t="s">
        <v>347</v>
      </c>
      <c r="G308" s="445"/>
      <c r="H308" s="446" t="s">
        <v>601</v>
      </c>
      <c r="I308" s="447"/>
    </row>
    <row r="309" spans="1:9" ht="15.75" hidden="1">
      <c r="A309" s="212" t="s">
        <v>631</v>
      </c>
      <c r="B309" s="149"/>
      <c r="C309" s="149"/>
      <c r="D309" s="149"/>
      <c r="E309" s="149"/>
      <c r="F309" s="462">
        <v>9514609745</v>
      </c>
      <c r="G309" s="463"/>
      <c r="H309" s="462">
        <v>686817767</v>
      </c>
      <c r="I309" s="463"/>
    </row>
    <row r="310" spans="1:9" ht="15.75" hidden="1">
      <c r="A310" s="152" t="s">
        <v>0</v>
      </c>
      <c r="B310" s="153"/>
      <c r="C310" s="153"/>
      <c r="D310" s="153"/>
      <c r="E310" s="153"/>
      <c r="F310" s="448">
        <v>1827487863</v>
      </c>
      <c r="G310" s="449"/>
      <c r="H310" s="448">
        <v>8827791978</v>
      </c>
      <c r="I310" s="449"/>
    </row>
    <row r="311" spans="1:9" ht="15.75" hidden="1">
      <c r="A311" s="152" t="s">
        <v>361</v>
      </c>
      <c r="B311" s="153"/>
      <c r="C311" s="153"/>
      <c r="D311" s="153"/>
      <c r="E311" s="153"/>
      <c r="F311" s="448"/>
      <c r="G311" s="449"/>
      <c r="H311" s="448"/>
      <c r="I311" s="449"/>
    </row>
    <row r="312" spans="1:9" ht="15.75" hidden="1">
      <c r="A312" s="152" t="s">
        <v>355</v>
      </c>
      <c r="B312" s="153"/>
      <c r="C312" s="153"/>
      <c r="D312" s="153"/>
      <c r="E312" s="153"/>
      <c r="F312" s="448"/>
      <c r="G312" s="449"/>
      <c r="H312" s="448"/>
      <c r="I312" s="449"/>
    </row>
    <row r="313" spans="1:9" ht="15.75" hidden="1">
      <c r="A313" s="152" t="s">
        <v>632</v>
      </c>
      <c r="B313" s="153"/>
      <c r="C313" s="153"/>
      <c r="D313" s="153"/>
      <c r="E313" s="153"/>
      <c r="F313" s="448">
        <f>F309+F310-F312</f>
        <v>11342097608</v>
      </c>
      <c r="G313" s="449"/>
      <c r="H313" s="448">
        <f>H309+H310-H311</f>
        <v>9514609745</v>
      </c>
      <c r="I313" s="449"/>
    </row>
    <row r="314" spans="1:9" ht="15.75" hidden="1">
      <c r="A314" s="152"/>
      <c r="B314" s="153"/>
      <c r="C314" s="153"/>
      <c r="D314" s="153"/>
      <c r="E314" s="153"/>
      <c r="F314" s="154"/>
      <c r="G314" s="155"/>
      <c r="H314" s="183"/>
      <c r="I314" s="155"/>
    </row>
    <row r="315" spans="1:9" ht="15.75" hidden="1">
      <c r="A315" s="207" t="s">
        <v>362</v>
      </c>
      <c r="B315" s="175"/>
      <c r="C315" s="175"/>
      <c r="D315" s="175"/>
      <c r="E315" s="175"/>
      <c r="F315" s="468">
        <v>0</v>
      </c>
      <c r="G315" s="469"/>
      <c r="H315" s="468">
        <v>0</v>
      </c>
      <c r="I315" s="469"/>
    </row>
    <row r="316" spans="1:9" ht="16.5" customHeight="1" hidden="1">
      <c r="A316" s="179"/>
      <c r="B316" s="153"/>
      <c r="C316" s="153"/>
      <c r="D316" s="153"/>
      <c r="E316" s="153"/>
      <c r="F316" s="216"/>
      <c r="G316" s="155"/>
      <c r="H316" s="217"/>
      <c r="I316" s="155"/>
    </row>
    <row r="317" spans="1:9" ht="15.75" hidden="1">
      <c r="A317" s="207" t="s">
        <v>363</v>
      </c>
      <c r="B317" s="175"/>
      <c r="C317" s="175"/>
      <c r="D317" s="175"/>
      <c r="E317" s="175"/>
      <c r="F317" s="466">
        <v>48972669361</v>
      </c>
      <c r="G317" s="467"/>
      <c r="H317" s="466">
        <v>60648948539</v>
      </c>
      <c r="I317" s="467"/>
    </row>
    <row r="318" spans="1:9" ht="15.75" hidden="1">
      <c r="A318" s="179"/>
      <c r="B318" s="153"/>
      <c r="C318" s="153"/>
      <c r="D318" s="153"/>
      <c r="E318" s="153"/>
      <c r="F318" s="216"/>
      <c r="G318" s="155"/>
      <c r="H318" s="217"/>
      <c r="I318" s="155"/>
    </row>
    <row r="319" spans="1:9" ht="15.75" hidden="1">
      <c r="A319" s="207" t="s">
        <v>364</v>
      </c>
      <c r="B319" s="175"/>
      <c r="C319" s="175"/>
      <c r="D319" s="175"/>
      <c r="E319" s="175"/>
      <c r="F319" s="464"/>
      <c r="G319" s="465"/>
      <c r="H319" s="464"/>
      <c r="I319" s="465"/>
    </row>
    <row r="320" spans="1:9" ht="15.75" hidden="1">
      <c r="A320" s="152" t="s">
        <v>365</v>
      </c>
      <c r="B320" s="153"/>
      <c r="C320" s="153"/>
      <c r="D320" s="153"/>
      <c r="E320" s="153"/>
      <c r="F320" s="462">
        <v>58037130488</v>
      </c>
      <c r="G320" s="463"/>
      <c r="H320" s="462">
        <v>35242628360</v>
      </c>
      <c r="I320" s="463"/>
    </row>
    <row r="321" spans="1:9" ht="15.75" hidden="1">
      <c r="A321" s="156" t="s">
        <v>366</v>
      </c>
      <c r="B321" s="157"/>
      <c r="C321" s="157"/>
      <c r="D321" s="157"/>
      <c r="E321" s="157"/>
      <c r="F321" s="452">
        <v>2115386773</v>
      </c>
      <c r="G321" s="453"/>
      <c r="H321" s="452">
        <v>2141098733</v>
      </c>
      <c r="I321" s="453"/>
    </row>
    <row r="322" spans="1:9" s="11" customFormat="1" ht="15.75" hidden="1">
      <c r="A322" s="444" t="s">
        <v>367</v>
      </c>
      <c r="B322" s="470"/>
      <c r="C322" s="470"/>
      <c r="D322" s="470"/>
      <c r="E322" s="445"/>
      <c r="F322" s="478">
        <f>SUM(F320:G321)</f>
        <v>60152517261</v>
      </c>
      <c r="G322" s="479"/>
      <c r="H322" s="478">
        <f>SUM(H320:I321)</f>
        <v>37383727093</v>
      </c>
      <c r="I322" s="479"/>
    </row>
    <row r="323" spans="1:9" s="11" customFormat="1" ht="11.25" customHeight="1" hidden="1">
      <c r="A323" s="181"/>
      <c r="B323" s="163"/>
      <c r="C323" s="163"/>
      <c r="D323" s="163"/>
      <c r="E323" s="163"/>
      <c r="F323" s="150"/>
      <c r="G323" s="182"/>
      <c r="H323" s="182"/>
      <c r="I323" s="161"/>
    </row>
    <row r="324" spans="1:9" s="12" customFormat="1" ht="15.75" hidden="1">
      <c r="A324" s="147" t="s">
        <v>368</v>
      </c>
      <c r="B324" s="149"/>
      <c r="C324" s="149"/>
      <c r="D324" s="149"/>
      <c r="E324" s="149"/>
      <c r="F324" s="462"/>
      <c r="G324" s="463"/>
      <c r="H324" s="462"/>
      <c r="I324" s="463"/>
    </row>
    <row r="325" spans="1:9" s="12" customFormat="1" ht="15.75" hidden="1">
      <c r="A325" s="179" t="s">
        <v>369</v>
      </c>
      <c r="B325" s="153"/>
      <c r="C325" s="153"/>
      <c r="D325" s="153"/>
      <c r="E325" s="153"/>
      <c r="F325" s="460"/>
      <c r="G325" s="461"/>
      <c r="H325" s="448"/>
      <c r="I325" s="449"/>
    </row>
    <row r="326" spans="1:9" s="12" customFormat="1" ht="15.75" hidden="1">
      <c r="A326" s="152" t="s">
        <v>370</v>
      </c>
      <c r="B326" s="153"/>
      <c r="C326" s="153"/>
      <c r="D326" s="153"/>
      <c r="E326" s="153"/>
      <c r="F326" s="448">
        <v>238324972</v>
      </c>
      <c r="G326" s="449"/>
      <c r="H326" s="448">
        <v>121568721</v>
      </c>
      <c r="I326" s="449"/>
    </row>
    <row r="327" spans="1:9" s="12" customFormat="1" ht="15.75" hidden="1">
      <c r="A327" s="152" t="s">
        <v>371</v>
      </c>
      <c r="B327" s="153"/>
      <c r="C327" s="153"/>
      <c r="D327" s="153"/>
      <c r="E327" s="153"/>
      <c r="F327" s="489"/>
      <c r="G327" s="490"/>
      <c r="H327" s="448"/>
      <c r="I327" s="449"/>
    </row>
    <row r="328" spans="1:9" s="12" customFormat="1" ht="15.75" hidden="1">
      <c r="A328" s="152" t="s">
        <v>372</v>
      </c>
      <c r="B328" s="153"/>
      <c r="C328" s="153"/>
      <c r="D328" s="153"/>
      <c r="E328" s="153"/>
      <c r="F328" s="489"/>
      <c r="G328" s="490"/>
      <c r="H328" s="448"/>
      <c r="I328" s="449"/>
    </row>
    <row r="329" spans="1:9" s="12" customFormat="1" ht="15.75" hidden="1">
      <c r="A329" s="152" t="s">
        <v>373</v>
      </c>
      <c r="B329" s="153"/>
      <c r="C329" s="153"/>
      <c r="D329" s="153"/>
      <c r="E329" s="153"/>
      <c r="F329" s="448">
        <v>119171044</v>
      </c>
      <c r="G329" s="449"/>
      <c r="H329" s="448">
        <v>219170041</v>
      </c>
      <c r="I329" s="449"/>
    </row>
    <row r="330" spans="1:9" s="12" customFormat="1" ht="15.75" hidden="1">
      <c r="A330" s="152" t="s">
        <v>374</v>
      </c>
      <c r="B330" s="153"/>
      <c r="C330" s="153"/>
      <c r="D330" s="153"/>
      <c r="E330" s="153"/>
      <c r="F330" s="448"/>
      <c r="G330" s="449"/>
      <c r="H330" s="448"/>
      <c r="I330" s="449"/>
    </row>
    <row r="331" spans="1:9" s="12" customFormat="1" ht="15.75" hidden="1">
      <c r="A331" s="152" t="s">
        <v>375</v>
      </c>
      <c r="B331" s="153"/>
      <c r="C331" s="153"/>
      <c r="D331" s="153"/>
      <c r="E331" s="153"/>
      <c r="F331" s="448">
        <v>712827899</v>
      </c>
      <c r="G331" s="449"/>
      <c r="H331" s="448">
        <v>729582975</v>
      </c>
      <c r="I331" s="449"/>
    </row>
    <row r="332" spans="1:9" s="12" customFormat="1" ht="15.75" hidden="1">
      <c r="A332" s="152" t="s">
        <v>376</v>
      </c>
      <c r="B332" s="153"/>
      <c r="C332" s="153"/>
      <c r="D332" s="153"/>
      <c r="E332" s="153"/>
      <c r="F332" s="448">
        <v>1831889000</v>
      </c>
      <c r="G332" s="449"/>
      <c r="H332" s="448"/>
      <c r="I332" s="449"/>
    </row>
    <row r="333" spans="1:9" s="12" customFormat="1" ht="15.75" hidden="1">
      <c r="A333" s="152" t="s">
        <v>377</v>
      </c>
      <c r="B333" s="153"/>
      <c r="C333" s="153"/>
      <c r="D333" s="153"/>
      <c r="E333" s="153"/>
      <c r="F333" s="448">
        <f>8563179079-2902212915</f>
        <v>5660966164</v>
      </c>
      <c r="G333" s="449"/>
      <c r="H333" s="458">
        <v>6464215512</v>
      </c>
      <c r="I333" s="459"/>
    </row>
    <row r="334" spans="1:9" s="12" customFormat="1" ht="15.75" hidden="1">
      <c r="A334" s="179" t="s">
        <v>378</v>
      </c>
      <c r="B334" s="153"/>
      <c r="C334" s="153"/>
      <c r="D334" s="153"/>
      <c r="E334" s="153"/>
      <c r="F334" s="448"/>
      <c r="G334" s="449"/>
      <c r="H334" s="448"/>
      <c r="I334" s="449"/>
    </row>
    <row r="335" spans="1:9" s="12" customFormat="1" ht="15.75" hidden="1">
      <c r="A335" s="152" t="s">
        <v>379</v>
      </c>
      <c r="B335" s="153"/>
      <c r="C335" s="153"/>
      <c r="D335" s="153"/>
      <c r="E335" s="153"/>
      <c r="F335" s="448"/>
      <c r="G335" s="449"/>
      <c r="H335" s="448"/>
      <c r="I335" s="449"/>
    </row>
    <row r="336" spans="1:9" s="12" customFormat="1" ht="15.75" hidden="1">
      <c r="A336" s="156" t="s">
        <v>380</v>
      </c>
      <c r="B336" s="157"/>
      <c r="C336" s="157"/>
      <c r="D336" s="157"/>
      <c r="E336" s="157"/>
      <c r="F336" s="452"/>
      <c r="G336" s="453"/>
      <c r="H336" s="452"/>
      <c r="I336" s="453"/>
    </row>
    <row r="337" spans="1:9" s="11" customFormat="1" ht="15.75" hidden="1">
      <c r="A337" s="207"/>
      <c r="B337" s="218" t="s">
        <v>312</v>
      </c>
      <c r="C337" s="218"/>
      <c r="D337" s="218"/>
      <c r="E337" s="219"/>
      <c r="F337" s="478">
        <f>SUM(F326:G336)</f>
        <v>8563179079</v>
      </c>
      <c r="G337" s="479"/>
      <c r="H337" s="478">
        <f>SUM(H326:I336)</f>
        <v>7534537249</v>
      </c>
      <c r="I337" s="479"/>
    </row>
    <row r="338" spans="1:9" s="11" customFormat="1" ht="15.75" hidden="1">
      <c r="A338" s="220"/>
      <c r="B338" s="220"/>
      <c r="C338" s="220"/>
      <c r="D338" s="220"/>
      <c r="E338" s="220"/>
      <c r="F338" s="221"/>
      <c r="G338" s="221"/>
      <c r="H338" s="221"/>
      <c r="I338" s="221"/>
    </row>
    <row r="339" spans="1:9" s="11" customFormat="1" ht="2.25" customHeight="1" hidden="1">
      <c r="A339" s="222"/>
      <c r="B339" s="222"/>
      <c r="C339" s="222"/>
      <c r="D339" s="222"/>
      <c r="E339" s="222"/>
      <c r="F339" s="223"/>
      <c r="G339" s="223"/>
      <c r="H339" s="223"/>
      <c r="I339" s="223"/>
    </row>
    <row r="340" spans="1:9" ht="15.75" hidden="1">
      <c r="A340" s="179" t="s">
        <v>381</v>
      </c>
      <c r="B340" s="153"/>
      <c r="C340" s="153"/>
      <c r="D340" s="153"/>
      <c r="E340" s="153"/>
      <c r="F340" s="462"/>
      <c r="G340" s="463"/>
      <c r="H340" s="462"/>
      <c r="I340" s="463"/>
    </row>
    <row r="341" spans="1:9" ht="15.75" hidden="1">
      <c r="A341" s="152" t="s">
        <v>382</v>
      </c>
      <c r="B341" s="153"/>
      <c r="C341" s="153"/>
      <c r="D341" s="153"/>
      <c r="E341" s="153"/>
      <c r="F341" s="448">
        <v>2192273791</v>
      </c>
      <c r="G341" s="449"/>
      <c r="H341" s="448">
        <v>2494679592</v>
      </c>
      <c r="I341" s="449"/>
    </row>
    <row r="342" spans="1:9" ht="15.75" hidden="1">
      <c r="A342" s="156"/>
      <c r="B342" s="157"/>
      <c r="C342" s="157"/>
      <c r="D342" s="157"/>
      <c r="E342" s="157"/>
      <c r="F342" s="531"/>
      <c r="G342" s="532"/>
      <c r="H342" s="452"/>
      <c r="I342" s="453"/>
    </row>
    <row r="343" spans="1:9" s="11" customFormat="1" ht="15.75" hidden="1">
      <c r="A343" s="444" t="s">
        <v>312</v>
      </c>
      <c r="B343" s="470"/>
      <c r="C343" s="470"/>
      <c r="D343" s="470"/>
      <c r="E343" s="445"/>
      <c r="F343" s="478">
        <f>SUM(F341:G342)</f>
        <v>2192273791</v>
      </c>
      <c r="G343" s="479"/>
      <c r="H343" s="478">
        <f>SUM(H341:I342)</f>
        <v>2494679592</v>
      </c>
      <c r="I343" s="479"/>
    </row>
    <row r="344" spans="1:9" s="11" customFormat="1" ht="15.75" hidden="1">
      <c r="A344" s="181"/>
      <c r="B344" s="163"/>
      <c r="C344" s="163"/>
      <c r="D344" s="163"/>
      <c r="E344" s="163"/>
      <c r="F344" s="150"/>
      <c r="G344" s="182"/>
      <c r="H344" s="182"/>
      <c r="I344" s="151"/>
    </row>
    <row r="345" spans="1:9" ht="15.75" hidden="1">
      <c r="A345" s="147" t="s">
        <v>383</v>
      </c>
      <c r="B345" s="149"/>
      <c r="C345" s="149"/>
      <c r="D345" s="149"/>
      <c r="E345" s="149"/>
      <c r="F345" s="493" t="s">
        <v>347</v>
      </c>
      <c r="G345" s="494"/>
      <c r="H345" s="491" t="s">
        <v>601</v>
      </c>
      <c r="I345" s="492"/>
    </row>
    <row r="346" spans="1:9" ht="15.75" hidden="1">
      <c r="A346" s="152" t="s">
        <v>384</v>
      </c>
      <c r="B346" s="153"/>
      <c r="C346" s="153"/>
      <c r="D346" s="153"/>
      <c r="E346" s="153"/>
      <c r="F346" s="448"/>
      <c r="G346" s="449"/>
      <c r="H346" s="448"/>
      <c r="I346" s="449"/>
    </row>
    <row r="347" spans="1:9" ht="15.75" hidden="1">
      <c r="A347" s="152" t="s">
        <v>471</v>
      </c>
      <c r="B347" s="153"/>
      <c r="C347" s="153"/>
      <c r="D347" s="153"/>
      <c r="E347" s="153"/>
      <c r="F347" s="489">
        <f>116653145+17759083+8054931+1510560</f>
        <v>143977719</v>
      </c>
      <c r="G347" s="490"/>
      <c r="H347" s="448">
        <v>135828579</v>
      </c>
      <c r="I347" s="449"/>
    </row>
    <row r="348" spans="1:9" ht="15.75" hidden="1">
      <c r="A348" s="152" t="s">
        <v>385</v>
      </c>
      <c r="B348" s="153"/>
      <c r="C348" s="153"/>
      <c r="D348" s="153"/>
      <c r="E348" s="153"/>
      <c r="F348" s="448">
        <f>346289774+9077387</f>
        <v>355367161</v>
      </c>
      <c r="G348" s="449"/>
      <c r="H348" s="448">
        <v>551113904</v>
      </c>
      <c r="I348" s="449"/>
    </row>
    <row r="349" spans="1:9" ht="15.75" hidden="1">
      <c r="A349" s="152" t="s">
        <v>386</v>
      </c>
      <c r="B349" s="153"/>
      <c r="C349" s="153"/>
      <c r="D349" s="153"/>
      <c r="E349" s="153"/>
      <c r="F349" s="448">
        <v>13461071957</v>
      </c>
      <c r="G349" s="449"/>
      <c r="H349" s="448">
        <v>13461071957</v>
      </c>
      <c r="I349" s="449"/>
    </row>
    <row r="350" spans="1:9" ht="15.75" hidden="1">
      <c r="A350" s="152" t="s">
        <v>517</v>
      </c>
      <c r="B350" s="153"/>
      <c r="C350" s="153"/>
      <c r="D350" s="153"/>
      <c r="E350" s="153"/>
      <c r="F350" s="448">
        <v>7214182290</v>
      </c>
      <c r="G350" s="449"/>
      <c r="H350" s="448">
        <v>7214182290</v>
      </c>
      <c r="I350" s="449"/>
    </row>
    <row r="351" spans="1:9" ht="15.75" hidden="1">
      <c r="A351" s="156" t="s">
        <v>387</v>
      </c>
      <c r="B351" s="157"/>
      <c r="C351" s="157"/>
      <c r="D351" s="157"/>
      <c r="E351" s="157"/>
      <c r="F351" s="452">
        <f>30020940589-21174599127</f>
        <v>8846341462</v>
      </c>
      <c r="G351" s="453"/>
      <c r="H351" s="452">
        <f>31299923635-21362196730</f>
        <v>9937726905</v>
      </c>
      <c r="I351" s="453"/>
    </row>
    <row r="352" spans="1:9" s="11" customFormat="1" ht="15.75" hidden="1">
      <c r="A352" s="444" t="s">
        <v>312</v>
      </c>
      <c r="B352" s="470"/>
      <c r="C352" s="470"/>
      <c r="D352" s="470"/>
      <c r="E352" s="445"/>
      <c r="F352" s="478">
        <f>SUM(F346:G351)</f>
        <v>30020940589</v>
      </c>
      <c r="G352" s="479"/>
      <c r="H352" s="478">
        <f>SUM(H346:I351)</f>
        <v>31299923635</v>
      </c>
      <c r="I352" s="479"/>
    </row>
    <row r="353" spans="1:9" s="11" customFormat="1" ht="15.75" hidden="1">
      <c r="A353" s="181"/>
      <c r="B353" s="163"/>
      <c r="C353" s="163"/>
      <c r="D353" s="163"/>
      <c r="E353" s="164"/>
      <c r="F353" s="160"/>
      <c r="G353" s="182"/>
      <c r="H353" s="182"/>
      <c r="I353" s="151"/>
    </row>
    <row r="354" spans="1:9" ht="15.75" hidden="1">
      <c r="A354" s="147" t="s">
        <v>388</v>
      </c>
      <c r="B354" s="149"/>
      <c r="C354" s="149"/>
      <c r="D354" s="149"/>
      <c r="E354" s="224"/>
      <c r="F354" s="468"/>
      <c r="G354" s="469"/>
      <c r="H354" s="464"/>
      <c r="I354" s="465"/>
    </row>
    <row r="355" spans="1:9" ht="15.75" hidden="1">
      <c r="A355" s="147"/>
      <c r="B355" s="149"/>
      <c r="C355" s="149"/>
      <c r="D355" s="149"/>
      <c r="E355" s="224"/>
      <c r="F355" s="225"/>
      <c r="G355" s="226"/>
      <c r="H355" s="226"/>
      <c r="I355" s="213"/>
    </row>
    <row r="356" spans="1:9" ht="15.75" hidden="1">
      <c r="A356" s="207" t="s">
        <v>389</v>
      </c>
      <c r="B356" s="175"/>
      <c r="C356" s="175"/>
      <c r="D356" s="175"/>
      <c r="E356" s="208"/>
      <c r="F356" s="478">
        <v>320864712600</v>
      </c>
      <c r="G356" s="479"/>
      <c r="H356" s="478">
        <v>216085115000</v>
      </c>
      <c r="I356" s="479"/>
    </row>
    <row r="357" spans="1:9" s="11" customFormat="1" ht="15.75" hidden="1">
      <c r="A357" s="147" t="s">
        <v>390</v>
      </c>
      <c r="B357" s="227"/>
      <c r="C357" s="227"/>
      <c r="D357" s="227"/>
      <c r="E357" s="227"/>
      <c r="F357" s="493" t="s">
        <v>347</v>
      </c>
      <c r="G357" s="494"/>
      <c r="H357" s="491" t="s">
        <v>601</v>
      </c>
      <c r="I357" s="492"/>
    </row>
    <row r="358" spans="1:9" ht="15.75" hidden="1">
      <c r="A358" s="152" t="s">
        <v>391</v>
      </c>
      <c r="B358" s="153"/>
      <c r="C358" s="153"/>
      <c r="D358" s="153"/>
      <c r="E358" s="206"/>
      <c r="F358" s="442"/>
      <c r="G358" s="443"/>
      <c r="H358" s="442"/>
      <c r="I358" s="443"/>
    </row>
    <row r="359" spans="1:9" ht="15.75" hidden="1">
      <c r="A359" s="152" t="s">
        <v>392</v>
      </c>
      <c r="B359" s="153"/>
      <c r="C359" s="153"/>
      <c r="D359" s="153"/>
      <c r="E359" s="206"/>
      <c r="F359" s="442"/>
      <c r="G359" s="443"/>
      <c r="H359" s="442"/>
      <c r="I359" s="443"/>
    </row>
    <row r="360" spans="1:9" ht="15.75" hidden="1">
      <c r="A360" s="152" t="s">
        <v>393</v>
      </c>
      <c r="B360" s="153"/>
      <c r="C360" s="153"/>
      <c r="D360" s="153"/>
      <c r="E360" s="206"/>
      <c r="F360" s="456"/>
      <c r="G360" s="457"/>
      <c r="H360" s="456"/>
      <c r="I360" s="457"/>
    </row>
    <row r="361" spans="1:9" s="11" customFormat="1" ht="15.75" hidden="1">
      <c r="A361" s="147" t="s">
        <v>394</v>
      </c>
      <c r="B361" s="227"/>
      <c r="C361" s="227"/>
      <c r="D361" s="227"/>
      <c r="E361" s="227"/>
      <c r="F361" s="493" t="s">
        <v>347</v>
      </c>
      <c r="G361" s="494"/>
      <c r="H361" s="491" t="s">
        <v>601</v>
      </c>
      <c r="I361" s="492"/>
    </row>
    <row r="362" spans="1:9" s="11" customFormat="1" ht="15.75" hidden="1">
      <c r="A362" s="179" t="s">
        <v>395</v>
      </c>
      <c r="B362" s="220"/>
      <c r="C362" s="220"/>
      <c r="D362" s="220"/>
      <c r="E362" s="220"/>
      <c r="F362" s="454"/>
      <c r="G362" s="455"/>
      <c r="H362" s="454"/>
      <c r="I362" s="455"/>
    </row>
    <row r="363" spans="1:9" ht="15.75" hidden="1">
      <c r="A363" s="152" t="s">
        <v>396</v>
      </c>
      <c r="B363" s="153"/>
      <c r="C363" s="153"/>
      <c r="D363" s="153"/>
      <c r="E363" s="206"/>
      <c r="F363" s="442"/>
      <c r="G363" s="443"/>
      <c r="H363" s="442"/>
      <c r="I363" s="443"/>
    </row>
    <row r="364" spans="1:9" ht="15.75" hidden="1">
      <c r="A364" s="152" t="s">
        <v>397</v>
      </c>
      <c r="B364" s="153"/>
      <c r="C364" s="153"/>
      <c r="D364" s="153"/>
      <c r="E364" s="206"/>
      <c r="F364" s="442"/>
      <c r="G364" s="443"/>
      <c r="H364" s="442"/>
      <c r="I364" s="443"/>
    </row>
    <row r="365" spans="1:9" s="11" customFormat="1" ht="15.75" hidden="1">
      <c r="A365" s="179" t="s">
        <v>398</v>
      </c>
      <c r="B365" s="220"/>
      <c r="C365" s="220"/>
      <c r="D365" s="220"/>
      <c r="E365" s="228"/>
      <c r="F365" s="454"/>
      <c r="G365" s="455"/>
      <c r="H365" s="454"/>
      <c r="I365" s="455"/>
    </row>
    <row r="366" spans="1:9" s="11" customFormat="1" ht="15.75" hidden="1">
      <c r="A366" s="179" t="s">
        <v>399</v>
      </c>
      <c r="B366" s="220"/>
      <c r="C366" s="220"/>
      <c r="D366" s="220"/>
      <c r="E366" s="228"/>
      <c r="F366" s="454"/>
      <c r="G366" s="455"/>
      <c r="H366" s="454"/>
      <c r="I366" s="455"/>
    </row>
    <row r="367" spans="1:9" ht="15.75" hidden="1">
      <c r="A367" s="152" t="s">
        <v>400</v>
      </c>
      <c r="B367" s="153"/>
      <c r="C367" s="153"/>
      <c r="D367" s="153"/>
      <c r="E367" s="206"/>
      <c r="F367" s="442"/>
      <c r="G367" s="443"/>
      <c r="H367" s="442"/>
      <c r="I367" s="443"/>
    </row>
    <row r="368" spans="1:9" ht="15.75" hidden="1">
      <c r="A368" s="152" t="s">
        <v>401</v>
      </c>
      <c r="B368" s="153"/>
      <c r="C368" s="153"/>
      <c r="D368" s="153"/>
      <c r="E368" s="206"/>
      <c r="F368" s="442"/>
      <c r="G368" s="443"/>
      <c r="H368" s="442"/>
      <c r="I368" s="443"/>
    </row>
    <row r="369" spans="1:9" ht="15.75" hidden="1">
      <c r="A369" s="156" t="s">
        <v>402</v>
      </c>
      <c r="B369" s="157"/>
      <c r="C369" s="157"/>
      <c r="D369" s="157"/>
      <c r="E369" s="214"/>
      <c r="F369" s="456"/>
      <c r="G369" s="457"/>
      <c r="H369" s="456"/>
      <c r="I369" s="457"/>
    </row>
    <row r="370" spans="1:9" ht="15.75" hidden="1">
      <c r="A370" s="179" t="s">
        <v>306</v>
      </c>
      <c r="B370" s="220"/>
      <c r="C370" s="220"/>
      <c r="D370" s="220"/>
      <c r="E370" s="220"/>
      <c r="F370" s="232"/>
      <c r="G370" s="233"/>
      <c r="H370" s="233"/>
      <c r="I370" s="168"/>
    </row>
    <row r="371" spans="1:9" s="11" customFormat="1" ht="15.75" hidden="1">
      <c r="A371" s="147" t="s">
        <v>71</v>
      </c>
      <c r="B371" s="227"/>
      <c r="C371" s="227"/>
      <c r="D371" s="227"/>
      <c r="E371" s="227"/>
      <c r="F371" s="485" t="s">
        <v>629</v>
      </c>
      <c r="G371" s="486"/>
      <c r="H371" s="485" t="s">
        <v>633</v>
      </c>
      <c r="I371" s="486"/>
    </row>
    <row r="372" spans="1:9" s="11" customFormat="1" ht="15.75" hidden="1">
      <c r="A372" s="179" t="s">
        <v>488</v>
      </c>
      <c r="B372" s="220"/>
      <c r="C372" s="220"/>
      <c r="D372" s="220"/>
      <c r="E372" s="220"/>
      <c r="F372" s="454"/>
      <c r="G372" s="455"/>
      <c r="H372" s="454"/>
      <c r="I372" s="455"/>
    </row>
    <row r="373" spans="1:9" s="12" customFormat="1" ht="15.75" hidden="1">
      <c r="A373" s="179" t="s">
        <v>403</v>
      </c>
      <c r="B373" s="220"/>
      <c r="C373" s="220"/>
      <c r="D373" s="220"/>
      <c r="E373" s="220"/>
      <c r="F373" s="460">
        <f>F374+F375</f>
        <v>131103437619</v>
      </c>
      <c r="G373" s="461"/>
      <c r="H373" s="460">
        <f>H375</f>
        <v>104590258354</v>
      </c>
      <c r="I373" s="461"/>
    </row>
    <row r="374" spans="1:9" s="12" customFormat="1" ht="15.75" hidden="1">
      <c r="A374" s="152" t="s">
        <v>404</v>
      </c>
      <c r="B374" s="153"/>
      <c r="C374" s="153"/>
      <c r="D374" s="153"/>
      <c r="E374" s="153"/>
      <c r="F374" s="448"/>
      <c r="G374" s="449"/>
      <c r="H374" s="448"/>
      <c r="I374" s="449"/>
    </row>
    <row r="375" spans="1:9" s="12" customFormat="1" ht="15.75" hidden="1">
      <c r="A375" s="152" t="s">
        <v>405</v>
      </c>
      <c r="B375" s="153"/>
      <c r="C375" s="153"/>
      <c r="D375" s="153"/>
      <c r="E375" s="153"/>
      <c r="F375" s="448">
        <v>131103437619</v>
      </c>
      <c r="G375" s="449"/>
      <c r="H375" s="448">
        <v>104590258354</v>
      </c>
      <c r="I375" s="449"/>
    </row>
    <row r="376" spans="1:9" s="12" customFormat="1" ht="15.75" hidden="1">
      <c r="A376" s="152" t="s">
        <v>406</v>
      </c>
      <c r="B376" s="153"/>
      <c r="C376" s="153"/>
      <c r="D376" s="153"/>
      <c r="E376" s="153"/>
      <c r="F376" s="154"/>
      <c r="G376" s="155"/>
      <c r="H376" s="183"/>
      <c r="I376" s="155"/>
    </row>
    <row r="377" spans="1:9" s="12" customFormat="1" ht="15.75" hidden="1">
      <c r="A377" s="152" t="s">
        <v>407</v>
      </c>
      <c r="B377" s="153"/>
      <c r="C377" s="153"/>
      <c r="D377" s="153"/>
      <c r="E377" s="153"/>
      <c r="F377" s="154"/>
      <c r="G377" s="155"/>
      <c r="H377" s="183"/>
      <c r="I377" s="155"/>
    </row>
    <row r="378" spans="1:9" s="12" customFormat="1" ht="15.75" hidden="1">
      <c r="A378" s="152" t="s">
        <v>408</v>
      </c>
      <c r="B378" s="153"/>
      <c r="C378" s="153"/>
      <c r="D378" s="153"/>
      <c r="E378" s="153"/>
      <c r="F378" s="154"/>
      <c r="G378" s="155"/>
      <c r="H378" s="183"/>
      <c r="I378" s="155"/>
    </row>
    <row r="379" spans="1:9" s="12" customFormat="1" ht="15.75" hidden="1">
      <c r="A379" s="152" t="s">
        <v>409</v>
      </c>
      <c r="B379" s="153"/>
      <c r="C379" s="153"/>
      <c r="D379" s="153"/>
      <c r="E379" s="153"/>
      <c r="F379" s="154"/>
      <c r="G379" s="155"/>
      <c r="H379" s="183"/>
      <c r="I379" s="155"/>
    </row>
    <row r="380" spans="1:9" s="12" customFormat="1" ht="15.75" hidden="1">
      <c r="A380" s="152" t="s">
        <v>410</v>
      </c>
      <c r="B380" s="153"/>
      <c r="C380" s="153"/>
      <c r="D380" s="153"/>
      <c r="E380" s="153"/>
      <c r="F380" s="154"/>
      <c r="G380" s="155"/>
      <c r="H380" s="183"/>
      <c r="I380" s="155"/>
    </row>
    <row r="381" spans="1:9" s="12" customFormat="1" ht="15.75" hidden="1">
      <c r="A381" s="152" t="s">
        <v>411</v>
      </c>
      <c r="B381" s="153"/>
      <c r="C381" s="153"/>
      <c r="D381" s="153"/>
      <c r="E381" s="153"/>
      <c r="F381" s="154"/>
      <c r="G381" s="155"/>
      <c r="H381" s="183"/>
      <c r="I381" s="155"/>
    </row>
    <row r="382" spans="1:9" s="12" customFormat="1" ht="15.75" hidden="1">
      <c r="A382" s="152" t="s">
        <v>412</v>
      </c>
      <c r="B382" s="153"/>
      <c r="C382" s="153"/>
      <c r="D382" s="153"/>
      <c r="E382" s="153"/>
      <c r="F382" s="154"/>
      <c r="G382" s="155"/>
      <c r="H382" s="183"/>
      <c r="I382" s="155"/>
    </row>
    <row r="383" spans="1:9" s="12" customFormat="1" ht="15.75" hidden="1">
      <c r="A383" s="152" t="s">
        <v>413</v>
      </c>
      <c r="B383" s="153"/>
      <c r="C383" s="153"/>
      <c r="D383" s="153"/>
      <c r="E383" s="153"/>
      <c r="F383" s="154"/>
      <c r="G383" s="155"/>
      <c r="H383" s="183"/>
      <c r="I383" s="155"/>
    </row>
    <row r="384" spans="1:9" s="12" customFormat="1" ht="15.75" hidden="1">
      <c r="A384" s="152" t="s">
        <v>414</v>
      </c>
      <c r="B384" s="153"/>
      <c r="C384" s="153"/>
      <c r="D384" s="153"/>
      <c r="E384" s="153"/>
      <c r="F384" s="154"/>
      <c r="G384" s="155"/>
      <c r="H384" s="183"/>
      <c r="I384" s="155"/>
    </row>
    <row r="385" spans="1:9" s="12" customFormat="1" ht="15.75" hidden="1">
      <c r="A385" s="152" t="s">
        <v>415</v>
      </c>
      <c r="B385" s="153"/>
      <c r="C385" s="153"/>
      <c r="D385" s="153"/>
      <c r="E385" s="153"/>
      <c r="F385" s="154"/>
      <c r="G385" s="155"/>
      <c r="H385" s="183"/>
      <c r="I385" s="155"/>
    </row>
    <row r="386" spans="1:9" s="12" customFormat="1" ht="15.75" hidden="1">
      <c r="A386" s="156" t="s">
        <v>416</v>
      </c>
      <c r="B386" s="157"/>
      <c r="C386" s="157"/>
      <c r="D386" s="157"/>
      <c r="E386" s="157"/>
      <c r="F386" s="158"/>
      <c r="G386" s="159"/>
      <c r="H386" s="229"/>
      <c r="I386" s="159"/>
    </row>
    <row r="387" spans="1:9" s="12" customFormat="1" ht="15.75" hidden="1">
      <c r="A387" s="149"/>
      <c r="B387" s="149"/>
      <c r="C387" s="149"/>
      <c r="D387" s="149"/>
      <c r="E387" s="149"/>
      <c r="F387" s="226"/>
      <c r="G387" s="226"/>
      <c r="H387" s="226"/>
      <c r="I387" s="226"/>
    </row>
    <row r="388" spans="1:9" s="11" customFormat="1" ht="15.75" hidden="1">
      <c r="A388" s="147" t="s">
        <v>417</v>
      </c>
      <c r="B388" s="227"/>
      <c r="C388" s="227"/>
      <c r="D388" s="227"/>
      <c r="E388" s="273"/>
      <c r="F388" s="498">
        <f>SUM(F389:G393)</f>
        <v>1940612710</v>
      </c>
      <c r="G388" s="477"/>
      <c r="H388" s="476">
        <f>SUM(H389:I393)</f>
        <v>1194979524</v>
      </c>
      <c r="I388" s="477"/>
    </row>
    <row r="389" spans="1:9" s="12" customFormat="1" ht="15.75" hidden="1">
      <c r="A389" s="236" t="s">
        <v>418</v>
      </c>
      <c r="B389" s="237"/>
      <c r="C389" s="237"/>
      <c r="D389" s="153"/>
      <c r="E389" s="206"/>
      <c r="F389" s="499">
        <f>403290604+167968502+48619564</f>
        <v>619878670</v>
      </c>
      <c r="G389" s="449"/>
      <c r="H389" s="448">
        <v>909856192</v>
      </c>
      <c r="I389" s="449"/>
    </row>
    <row r="390" spans="1:9" s="12" customFormat="1" ht="15.75" hidden="1">
      <c r="A390" s="529" t="s">
        <v>441</v>
      </c>
      <c r="B390" s="441"/>
      <c r="C390" s="441"/>
      <c r="D390" s="441"/>
      <c r="E390" s="530"/>
      <c r="F390" s="448"/>
      <c r="G390" s="449"/>
      <c r="H390" s="448"/>
      <c r="I390" s="449"/>
    </row>
    <row r="391" spans="1:9" s="12" customFormat="1" ht="15.75" hidden="1">
      <c r="A391" s="152" t="s">
        <v>442</v>
      </c>
      <c r="B391" s="153"/>
      <c r="C391" s="153"/>
      <c r="D391" s="153"/>
      <c r="E391" s="206"/>
      <c r="F391" s="448">
        <v>1216426699</v>
      </c>
      <c r="G391" s="449"/>
      <c r="H391" s="448"/>
      <c r="I391" s="449"/>
    </row>
    <row r="392" spans="1:9" s="12" customFormat="1" ht="15.75" hidden="1">
      <c r="A392" s="529" t="s">
        <v>443</v>
      </c>
      <c r="B392" s="441"/>
      <c r="C392" s="441"/>
      <c r="D392" s="441"/>
      <c r="E392" s="530"/>
      <c r="F392" s="448"/>
      <c r="G392" s="449"/>
      <c r="H392" s="448"/>
      <c r="I392" s="449"/>
    </row>
    <row r="393" spans="1:9" s="12" customFormat="1" ht="15.75" hidden="1">
      <c r="A393" s="152" t="s">
        <v>571</v>
      </c>
      <c r="B393" s="153"/>
      <c r="C393" s="153"/>
      <c r="D393" s="153"/>
      <c r="E393" s="206"/>
      <c r="F393" s="448">
        <f>26428650+77878691</f>
        <v>104307341</v>
      </c>
      <c r="G393" s="449"/>
      <c r="H393" s="448">
        <v>285123332</v>
      </c>
      <c r="I393" s="449"/>
    </row>
    <row r="394" spans="1:9" s="12" customFormat="1" ht="15.75" hidden="1">
      <c r="A394" s="152" t="s">
        <v>444</v>
      </c>
      <c r="B394" s="153"/>
      <c r="C394" s="153"/>
      <c r="D394" s="153"/>
      <c r="E394" s="206"/>
      <c r="F394" s="448"/>
      <c r="G394" s="449"/>
      <c r="H394" s="448"/>
      <c r="I394" s="449"/>
    </row>
    <row r="395" spans="1:9" s="12" customFormat="1" ht="15.75" hidden="1">
      <c r="A395" s="165" t="s">
        <v>445</v>
      </c>
      <c r="B395" s="166"/>
      <c r="C395" s="166"/>
      <c r="D395" s="166"/>
      <c r="E395" s="256"/>
      <c r="F395" s="448"/>
      <c r="G395" s="449"/>
      <c r="H395" s="448"/>
      <c r="I395" s="449"/>
    </row>
    <row r="396" spans="1:9" s="12" customFormat="1" ht="15.75" hidden="1">
      <c r="A396" s="152"/>
      <c r="B396" s="153"/>
      <c r="C396" s="153"/>
      <c r="D396" s="153"/>
      <c r="E396" s="206"/>
      <c r="F396" s="154"/>
      <c r="G396" s="155"/>
      <c r="H396" s="183"/>
      <c r="I396" s="155"/>
    </row>
    <row r="397" spans="1:9" s="11" customFormat="1" ht="15.75" hidden="1">
      <c r="A397" s="179" t="s">
        <v>446</v>
      </c>
      <c r="B397" s="220"/>
      <c r="C397" s="220"/>
      <c r="D397" s="220"/>
      <c r="E397" s="228"/>
      <c r="F397" s="460"/>
      <c r="G397" s="461"/>
      <c r="H397" s="221"/>
      <c r="I397" s="185"/>
    </row>
    <row r="398" spans="1:9" s="12" customFormat="1" ht="15.75" hidden="1">
      <c r="A398" s="152" t="s">
        <v>447</v>
      </c>
      <c r="B398" s="153"/>
      <c r="C398" s="153"/>
      <c r="D398" s="153"/>
      <c r="E398" s="206"/>
      <c r="F398" s="154"/>
      <c r="G398" s="155"/>
      <c r="H398" s="183"/>
      <c r="I398" s="155"/>
    </row>
    <row r="399" spans="1:9" s="12" customFormat="1" ht="15.75" hidden="1">
      <c r="A399" s="152" t="s">
        <v>448</v>
      </c>
      <c r="B399" s="153"/>
      <c r="C399" s="153"/>
      <c r="D399" s="153"/>
      <c r="E399" s="206"/>
      <c r="F399" s="154"/>
      <c r="G399" s="155"/>
      <c r="H399" s="183"/>
      <c r="I399" s="155"/>
    </row>
    <row r="400" spans="1:9" s="12" customFormat="1" ht="15.75" hidden="1">
      <c r="A400" s="152" t="s">
        <v>449</v>
      </c>
      <c r="B400" s="153"/>
      <c r="C400" s="153"/>
      <c r="D400" s="153"/>
      <c r="E400" s="206"/>
      <c r="F400" s="154"/>
      <c r="G400" s="155"/>
      <c r="H400" s="183"/>
      <c r="I400" s="155"/>
    </row>
    <row r="401" spans="1:9" ht="15.75" hidden="1">
      <c r="A401" s="152" t="s">
        <v>450</v>
      </c>
      <c r="B401" s="153"/>
      <c r="C401" s="153"/>
      <c r="D401" s="153"/>
      <c r="E401" s="206"/>
      <c r="F401" s="154"/>
      <c r="G401" s="155"/>
      <c r="H401" s="183"/>
      <c r="I401" s="155"/>
    </row>
    <row r="402" spans="1:9" ht="15.75" hidden="1">
      <c r="A402" s="156" t="s">
        <v>451</v>
      </c>
      <c r="B402" s="157"/>
      <c r="C402" s="157"/>
      <c r="D402" s="157"/>
      <c r="E402" s="214"/>
      <c r="F402" s="154"/>
      <c r="G402" s="155"/>
      <c r="H402" s="183"/>
      <c r="I402" s="155"/>
    </row>
    <row r="403" spans="1:23" s="18" customFormat="1" ht="15.75" hidden="1">
      <c r="A403" s="174"/>
      <c r="B403" s="175"/>
      <c r="C403" s="175"/>
      <c r="D403" s="175"/>
      <c r="E403" s="175"/>
      <c r="F403" s="177"/>
      <c r="G403" s="177"/>
      <c r="H403" s="177"/>
      <c r="I403" s="178"/>
      <c r="J403" s="15"/>
      <c r="K403" s="15"/>
      <c r="L403" s="15"/>
      <c r="M403" s="15"/>
      <c r="N403" s="15"/>
      <c r="O403" s="15"/>
      <c r="P403" s="15"/>
      <c r="Q403" s="15"/>
      <c r="R403" s="15"/>
      <c r="S403" s="15"/>
      <c r="T403" s="15"/>
      <c r="U403" s="15"/>
      <c r="V403" s="15"/>
      <c r="W403" s="15"/>
    </row>
    <row r="404" spans="1:9" s="11" customFormat="1" ht="15.75" hidden="1">
      <c r="A404" s="179" t="s">
        <v>452</v>
      </c>
      <c r="B404" s="220"/>
      <c r="C404" s="220"/>
      <c r="D404" s="220"/>
      <c r="E404" s="228"/>
      <c r="F404" s="485" t="s">
        <v>629</v>
      </c>
      <c r="G404" s="486"/>
      <c r="H404" s="485" t="s">
        <v>633</v>
      </c>
      <c r="I404" s="486"/>
    </row>
    <row r="405" spans="1:9" ht="15" customHeight="1" hidden="1">
      <c r="A405" s="152" t="s">
        <v>453</v>
      </c>
      <c r="B405" s="153"/>
      <c r="C405" s="153"/>
      <c r="D405" s="153"/>
      <c r="E405" s="206"/>
      <c r="F405" s="448"/>
      <c r="G405" s="449"/>
      <c r="H405" s="154"/>
      <c r="I405" s="155"/>
    </row>
    <row r="406" spans="1:9" ht="15" customHeight="1" hidden="1">
      <c r="A406" s="152" t="s">
        <v>454</v>
      </c>
      <c r="B406" s="153"/>
      <c r="C406" s="153"/>
      <c r="D406" s="153"/>
      <c r="E406" s="206"/>
      <c r="F406" s="448"/>
      <c r="G406" s="449"/>
      <c r="H406" s="154"/>
      <c r="I406" s="155"/>
    </row>
    <row r="407" spans="1:9" ht="15" customHeight="1" hidden="1">
      <c r="A407" s="152" t="s">
        <v>455</v>
      </c>
      <c r="B407" s="153"/>
      <c r="C407" s="153"/>
      <c r="D407" s="153"/>
      <c r="E407" s="206"/>
      <c r="F407" s="448">
        <v>124480819950</v>
      </c>
      <c r="G407" s="449"/>
      <c r="H407" s="448">
        <v>94119440856</v>
      </c>
      <c r="I407" s="449"/>
    </row>
    <row r="408" spans="1:9" ht="15" customHeight="1" hidden="1">
      <c r="A408" s="152"/>
      <c r="B408" s="153"/>
      <c r="C408" s="153"/>
      <c r="D408" s="153"/>
      <c r="E408" s="206"/>
      <c r="F408" s="154"/>
      <c r="G408" s="155"/>
      <c r="H408" s="154"/>
      <c r="I408" s="155"/>
    </row>
    <row r="409" spans="1:9" ht="15" customHeight="1" hidden="1">
      <c r="A409" s="152" t="s">
        <v>97</v>
      </c>
      <c r="B409" s="153"/>
      <c r="C409" s="153"/>
      <c r="D409" s="153"/>
      <c r="E409" s="206"/>
      <c r="F409" s="154"/>
      <c r="G409" s="155"/>
      <c r="H409" s="154"/>
      <c r="I409" s="155"/>
    </row>
    <row r="410" spans="1:9" s="11" customFormat="1" ht="15.75" hidden="1">
      <c r="A410" s="444" t="s">
        <v>312</v>
      </c>
      <c r="B410" s="470"/>
      <c r="C410" s="470"/>
      <c r="D410" s="470"/>
      <c r="E410" s="445"/>
      <c r="F410" s="478">
        <f>SUM(F405:G407)</f>
        <v>124480819950</v>
      </c>
      <c r="G410" s="479"/>
      <c r="H410" s="478">
        <f>SUM(H405:I407)</f>
        <v>94119440856</v>
      </c>
      <c r="I410" s="479"/>
    </row>
    <row r="411" spans="1:9" s="11" customFormat="1" ht="15.75" hidden="1">
      <c r="A411" s="325"/>
      <c r="B411" s="325"/>
      <c r="C411" s="325"/>
      <c r="D411" s="325"/>
      <c r="E411" s="325"/>
      <c r="F411" s="221"/>
      <c r="G411" s="221"/>
      <c r="H411" s="221"/>
      <c r="I411" s="221"/>
    </row>
    <row r="412" spans="1:9" s="11" customFormat="1" ht="15.75" hidden="1">
      <c r="A412" s="207" t="s">
        <v>456</v>
      </c>
      <c r="B412" s="218"/>
      <c r="C412" s="218"/>
      <c r="D412" s="218"/>
      <c r="E412" s="219"/>
      <c r="F412" s="485" t="s">
        <v>629</v>
      </c>
      <c r="G412" s="486"/>
      <c r="H412" s="485" t="s">
        <v>633</v>
      </c>
      <c r="I412" s="486"/>
    </row>
    <row r="413" spans="1:9" ht="15.75" hidden="1">
      <c r="A413" s="147" t="s">
        <v>457</v>
      </c>
      <c r="B413" s="227"/>
      <c r="C413" s="227"/>
      <c r="D413" s="227"/>
      <c r="E413" s="273"/>
      <c r="F413" s="476">
        <f>F415+F416+F417</f>
        <v>6142592932</v>
      </c>
      <c r="G413" s="477"/>
      <c r="H413" s="476">
        <f>H415+H416+H417</f>
        <v>4497360039</v>
      </c>
      <c r="I413" s="477"/>
    </row>
    <row r="414" spans="1:9" ht="15.75" hidden="1">
      <c r="A414" s="152" t="s">
        <v>458</v>
      </c>
      <c r="B414" s="153"/>
      <c r="C414" s="153"/>
      <c r="D414" s="153"/>
      <c r="E414" s="206"/>
      <c r="F414" s="154"/>
      <c r="G414" s="155"/>
      <c r="H414" s="154"/>
      <c r="I414" s="155"/>
    </row>
    <row r="415" spans="1:9" ht="15.75" hidden="1">
      <c r="A415" s="322" t="s">
        <v>572</v>
      </c>
      <c r="B415" s="180"/>
      <c r="C415" s="180"/>
      <c r="D415" s="180"/>
      <c r="E415" s="274"/>
      <c r="F415" s="495">
        <v>5626569145</v>
      </c>
      <c r="G415" s="496"/>
      <c r="H415" s="495">
        <v>3624127931</v>
      </c>
      <c r="I415" s="496"/>
    </row>
    <row r="416" spans="1:9" ht="15.75" hidden="1">
      <c r="A416" s="230" t="s">
        <v>573</v>
      </c>
      <c r="B416" s="180"/>
      <c r="C416" s="180"/>
      <c r="D416" s="180"/>
      <c r="E416" s="274"/>
      <c r="F416" s="495">
        <v>516023787</v>
      </c>
      <c r="G416" s="496"/>
      <c r="H416" s="495">
        <v>873232108</v>
      </c>
      <c r="I416" s="496"/>
    </row>
    <row r="417" spans="1:9" ht="15.75" hidden="1">
      <c r="A417" s="152" t="s">
        <v>546</v>
      </c>
      <c r="B417" s="153"/>
      <c r="C417" s="153"/>
      <c r="D417" s="153"/>
      <c r="E417" s="206"/>
      <c r="F417" s="448"/>
      <c r="G417" s="449"/>
      <c r="H417" s="448"/>
      <c r="I417" s="449"/>
    </row>
    <row r="418" spans="1:9" ht="15.75" hidden="1">
      <c r="A418" s="152" t="s">
        <v>459</v>
      </c>
      <c r="B418" s="153"/>
      <c r="C418" s="153"/>
      <c r="D418" s="153"/>
      <c r="E418" s="206"/>
      <c r="F418" s="448"/>
      <c r="G418" s="449"/>
      <c r="H418" s="154"/>
      <c r="I418" s="155"/>
    </row>
    <row r="419" spans="1:9" ht="15.75" hidden="1">
      <c r="A419" s="156" t="s">
        <v>96</v>
      </c>
      <c r="B419" s="157"/>
      <c r="C419" s="157"/>
      <c r="D419" s="157"/>
      <c r="E419" s="214"/>
      <c r="F419" s="456"/>
      <c r="G419" s="457"/>
      <c r="H419" s="158"/>
      <c r="I419" s="159"/>
    </row>
    <row r="420" spans="1:9" ht="15.75" hidden="1">
      <c r="A420" s="147" t="s">
        <v>591</v>
      </c>
      <c r="B420" s="227"/>
      <c r="C420" s="149"/>
      <c r="D420" s="149"/>
      <c r="E420" s="149"/>
      <c r="F420" s="485" t="s">
        <v>629</v>
      </c>
      <c r="G420" s="486"/>
      <c r="H420" s="485" t="s">
        <v>633</v>
      </c>
      <c r="I420" s="486"/>
    </row>
    <row r="421" spans="1:9" ht="15.75" hidden="1">
      <c r="A421" s="152" t="s">
        <v>592</v>
      </c>
      <c r="B421" s="153"/>
      <c r="C421" s="153"/>
      <c r="D421" s="153"/>
      <c r="E421" s="153"/>
      <c r="F421" s="487"/>
      <c r="G421" s="488"/>
      <c r="H421" s="497"/>
      <c r="I421" s="488"/>
    </row>
    <row r="422" spans="1:9" ht="15.75" hidden="1">
      <c r="A422" s="152" t="s">
        <v>593</v>
      </c>
      <c r="B422" s="153"/>
      <c r="C422" s="153"/>
      <c r="D422" s="153"/>
      <c r="E422" s="153"/>
      <c r="F422" s="487">
        <v>1127263858</v>
      </c>
      <c r="G422" s="488"/>
      <c r="H422" s="497">
        <v>473925183</v>
      </c>
      <c r="I422" s="488"/>
    </row>
    <row r="423" spans="1:9" ht="15.75" hidden="1">
      <c r="A423" s="152" t="s">
        <v>594</v>
      </c>
      <c r="B423" s="153"/>
      <c r="C423" s="153"/>
      <c r="D423" s="153"/>
      <c r="E423" s="153"/>
      <c r="F423" s="487"/>
      <c r="G423" s="488"/>
      <c r="H423" s="497"/>
      <c r="I423" s="488"/>
    </row>
    <row r="424" spans="1:9" ht="15.75" hidden="1">
      <c r="A424" s="152"/>
      <c r="B424" s="153"/>
      <c r="C424" s="153"/>
      <c r="D424" s="153"/>
      <c r="E424" s="153"/>
      <c r="F424" s="323"/>
      <c r="G424" s="324"/>
      <c r="H424" s="328"/>
      <c r="I424" s="324"/>
    </row>
    <row r="425" spans="1:9" ht="15.75" hidden="1">
      <c r="A425" s="543" t="s">
        <v>312</v>
      </c>
      <c r="B425" s="544"/>
      <c r="C425" s="544"/>
      <c r="D425" s="544"/>
      <c r="E425" s="544"/>
      <c r="F425" s="534">
        <f>SUM(F421:G423)</f>
        <v>1127263858</v>
      </c>
      <c r="G425" s="535"/>
      <c r="H425" s="536">
        <f>SUM(H421:I424)</f>
        <v>473925183</v>
      </c>
      <c r="I425" s="535"/>
    </row>
    <row r="426" spans="1:9" ht="15.75" hidden="1">
      <c r="A426" s="147" t="s">
        <v>595</v>
      </c>
      <c r="B426" s="227"/>
      <c r="C426" s="227"/>
      <c r="D426" s="149"/>
      <c r="E426" s="224"/>
      <c r="F426" s="485" t="s">
        <v>629</v>
      </c>
      <c r="G426" s="486"/>
      <c r="H426" s="485" t="s">
        <v>633</v>
      </c>
      <c r="I426" s="486"/>
    </row>
    <row r="427" spans="1:9" ht="15.75" hidden="1">
      <c r="A427" s="152" t="s">
        <v>598</v>
      </c>
      <c r="B427" s="153"/>
      <c r="C427" s="153"/>
      <c r="D427" s="153"/>
      <c r="E427" s="206"/>
      <c r="F427" s="487"/>
      <c r="G427" s="488"/>
      <c r="H427" s="487"/>
      <c r="I427" s="488"/>
    </row>
    <row r="428" spans="1:9" ht="15.75" hidden="1">
      <c r="A428" s="152" t="s">
        <v>596</v>
      </c>
      <c r="B428" s="153"/>
      <c r="C428" s="153"/>
      <c r="D428" s="153"/>
      <c r="E428" s="206"/>
      <c r="F428" s="487"/>
      <c r="G428" s="488"/>
      <c r="H428" s="487"/>
      <c r="I428" s="488"/>
    </row>
    <row r="429" spans="1:9" ht="15.75" hidden="1">
      <c r="A429" s="152" t="s">
        <v>597</v>
      </c>
      <c r="B429" s="153"/>
      <c r="C429" s="153"/>
      <c r="D429" s="153"/>
      <c r="E429" s="206"/>
      <c r="F429" s="487">
        <v>3978000</v>
      </c>
      <c r="G429" s="488"/>
      <c r="H429" s="487">
        <v>133457250</v>
      </c>
      <c r="I429" s="488"/>
    </row>
    <row r="430" spans="1:9" s="11" customFormat="1" ht="15.75" hidden="1">
      <c r="A430" s="511" t="s">
        <v>312</v>
      </c>
      <c r="B430" s="512"/>
      <c r="C430" s="512"/>
      <c r="D430" s="512"/>
      <c r="E430" s="513"/>
      <c r="F430" s="537">
        <f>SUM(F427:G429)</f>
        <v>3978000</v>
      </c>
      <c r="G430" s="538"/>
      <c r="H430" s="537">
        <f>SUM(H427:I429)</f>
        <v>133457250</v>
      </c>
      <c r="I430" s="538"/>
    </row>
    <row r="431" spans="1:9" s="11" customFormat="1" ht="15.75" hidden="1">
      <c r="A431" s="172"/>
      <c r="B431" s="146"/>
      <c r="C431" s="146"/>
      <c r="D431" s="146"/>
      <c r="E431" s="173"/>
      <c r="F431" s="329"/>
      <c r="G431" s="330"/>
      <c r="H431" s="329"/>
      <c r="I431" s="330"/>
    </row>
    <row r="432" spans="1:9" s="11" customFormat="1" ht="15.75" hidden="1">
      <c r="A432" s="181"/>
      <c r="B432" s="163"/>
      <c r="C432" s="163"/>
      <c r="D432" s="163"/>
      <c r="E432" s="163"/>
      <c r="F432" s="339"/>
      <c r="G432" s="339"/>
      <c r="H432" s="339"/>
      <c r="I432" s="338"/>
    </row>
    <row r="433" spans="1:9" s="11" customFormat="1" ht="15.75" hidden="1">
      <c r="A433" s="172"/>
      <c r="B433" s="146"/>
      <c r="C433" s="146"/>
      <c r="D433" s="146"/>
      <c r="E433" s="146"/>
      <c r="F433" s="337"/>
      <c r="G433" s="337"/>
      <c r="H433" s="337"/>
      <c r="I433" s="330"/>
    </row>
    <row r="434" spans="1:9" s="11" customFormat="1" ht="15.75" hidden="1">
      <c r="A434" s="207" t="s">
        <v>590</v>
      </c>
      <c r="B434" s="218"/>
      <c r="C434" s="218"/>
      <c r="D434" s="218"/>
      <c r="E434" s="219"/>
      <c r="F434" s="533" t="s">
        <v>629</v>
      </c>
      <c r="G434" s="533"/>
      <c r="H434" s="533" t="s">
        <v>633</v>
      </c>
      <c r="I434" s="533"/>
    </row>
    <row r="435" spans="1:9" s="11" customFormat="1" ht="15.75" hidden="1">
      <c r="A435" s="179" t="s">
        <v>460</v>
      </c>
      <c r="B435" s="220"/>
      <c r="C435" s="220"/>
      <c r="D435" s="220"/>
      <c r="E435" s="228"/>
      <c r="F435" s="184"/>
      <c r="G435" s="185"/>
      <c r="H435" s="184"/>
      <c r="I435" s="185"/>
    </row>
    <row r="436" spans="1:9" ht="15.75" hidden="1">
      <c r="A436" s="152" t="s">
        <v>466</v>
      </c>
      <c r="B436" s="153"/>
      <c r="C436" s="153"/>
      <c r="D436" s="153"/>
      <c r="E436" s="206"/>
      <c r="F436" s="448">
        <v>1249727190</v>
      </c>
      <c r="G436" s="449"/>
      <c r="H436" s="448">
        <v>4111962386</v>
      </c>
      <c r="I436" s="449"/>
    </row>
    <row r="437" spans="1:9" ht="15.75" hidden="1">
      <c r="A437" s="152" t="s">
        <v>461</v>
      </c>
      <c r="B437" s="153"/>
      <c r="C437" s="153"/>
      <c r="D437" s="153"/>
      <c r="E437" s="206"/>
      <c r="F437" s="448"/>
      <c r="G437" s="449"/>
      <c r="H437" s="489"/>
      <c r="I437" s="490"/>
    </row>
    <row r="438" spans="1:9" ht="15.75" hidden="1">
      <c r="A438" s="152" t="s">
        <v>462</v>
      </c>
      <c r="B438" s="153"/>
      <c r="C438" s="153"/>
      <c r="D438" s="153"/>
      <c r="E438" s="206"/>
      <c r="F438" s="448"/>
      <c r="G438" s="449"/>
      <c r="H438" s="448"/>
      <c r="I438" s="449"/>
    </row>
    <row r="439" spans="1:9" ht="15.75" hidden="1">
      <c r="A439" s="152" t="s">
        <v>463</v>
      </c>
      <c r="B439" s="153"/>
      <c r="C439" s="153"/>
      <c r="D439" s="153"/>
      <c r="E439" s="206"/>
      <c r="F439" s="448"/>
      <c r="G439" s="449"/>
      <c r="H439" s="448"/>
      <c r="I439" s="449"/>
    </row>
    <row r="440" spans="1:9" ht="15.75" hidden="1">
      <c r="A440" s="152" t="s">
        <v>464</v>
      </c>
      <c r="B440" s="153"/>
      <c r="C440" s="153"/>
      <c r="D440" s="153"/>
      <c r="E440" s="206"/>
      <c r="F440" s="458">
        <v>119171044</v>
      </c>
      <c r="G440" s="459"/>
      <c r="H440" s="448">
        <v>682024458</v>
      </c>
      <c r="I440" s="449"/>
    </row>
    <row r="441" spans="1:9" ht="15.75" hidden="1">
      <c r="A441" s="152" t="s">
        <v>465</v>
      </c>
      <c r="B441" s="153"/>
      <c r="C441" s="153"/>
      <c r="D441" s="153"/>
      <c r="E441" s="206"/>
      <c r="F441" s="460">
        <f>F436-F440</f>
        <v>1130556146</v>
      </c>
      <c r="G441" s="461"/>
      <c r="H441" s="460">
        <f>H436-H437-H440</f>
        <v>3429937928</v>
      </c>
      <c r="I441" s="461"/>
    </row>
    <row r="442" spans="1:9" ht="15.75" hidden="1">
      <c r="A442" s="254" t="s">
        <v>487</v>
      </c>
      <c r="B442" s="153"/>
      <c r="C442" s="153"/>
      <c r="D442" s="153"/>
      <c r="E442" s="206"/>
      <c r="F442" s="458">
        <v>207423444</v>
      </c>
      <c r="G442" s="459"/>
      <c r="H442" s="448">
        <v>282001870</v>
      </c>
      <c r="I442" s="449"/>
    </row>
    <row r="443" spans="1:9" ht="15.75" hidden="1">
      <c r="A443" s="156" t="s">
        <v>465</v>
      </c>
      <c r="B443" s="157"/>
      <c r="C443" s="157"/>
      <c r="D443" s="157"/>
      <c r="E443" s="214"/>
      <c r="F443" s="438">
        <f>F441-F442</f>
        <v>923132702</v>
      </c>
      <c r="G443" s="439"/>
      <c r="H443" s="438">
        <f>H441-H442</f>
        <v>3147936058</v>
      </c>
      <c r="I443" s="439"/>
    </row>
    <row r="444" spans="1:9" ht="15.75" hidden="1">
      <c r="A444" s="153"/>
      <c r="B444" s="153"/>
      <c r="C444" s="153"/>
      <c r="D444" s="153"/>
      <c r="E444" s="153"/>
      <c r="F444" s="183"/>
      <c r="G444" s="183"/>
      <c r="H444" s="183"/>
      <c r="I444" s="183"/>
    </row>
    <row r="445" spans="1:9" s="11" customFormat="1" ht="15.75" hidden="1">
      <c r="A445" s="220" t="s">
        <v>526</v>
      </c>
      <c r="B445" s="220"/>
      <c r="C445" s="220"/>
      <c r="D445" s="220"/>
      <c r="E445" s="220"/>
      <c r="F445" s="221"/>
      <c r="G445" s="221"/>
      <c r="H445" s="221"/>
      <c r="I445" s="221"/>
    </row>
    <row r="446" spans="1:9" s="11" customFormat="1" ht="15.75" hidden="1">
      <c r="A446" s="147" t="s">
        <v>578</v>
      </c>
      <c r="B446" s="227"/>
      <c r="C446" s="227"/>
      <c r="D446" s="227"/>
      <c r="E446" s="273"/>
      <c r="F446" s="485" t="s">
        <v>629</v>
      </c>
      <c r="G446" s="486"/>
      <c r="H446" s="485" t="s">
        <v>620</v>
      </c>
      <c r="I446" s="486"/>
    </row>
    <row r="447" spans="1:9" s="11" customFormat="1" ht="15.75" hidden="1">
      <c r="A447" s="179" t="s">
        <v>579</v>
      </c>
      <c r="B447" s="220"/>
      <c r="C447" s="220"/>
      <c r="D447" s="220"/>
      <c r="E447" s="228"/>
      <c r="F447" s="326"/>
      <c r="G447" s="327"/>
      <c r="H447" s="336"/>
      <c r="I447" s="327"/>
    </row>
    <row r="448" spans="1:9" s="11" customFormat="1" ht="15.75" hidden="1">
      <c r="A448" s="152" t="s">
        <v>580</v>
      </c>
      <c r="B448" s="153"/>
      <c r="C448" s="153"/>
      <c r="D448" s="153"/>
      <c r="E448" s="206"/>
      <c r="F448" s="448">
        <v>47454546</v>
      </c>
      <c r="G448" s="449"/>
      <c r="H448" s="448">
        <v>0</v>
      </c>
      <c r="I448" s="449"/>
    </row>
    <row r="449" spans="1:9" s="11" customFormat="1" ht="15.75" hidden="1">
      <c r="A449" s="152" t="s">
        <v>581</v>
      </c>
      <c r="B449" s="153"/>
      <c r="C449" s="153"/>
      <c r="D449" s="153"/>
      <c r="E449" s="206"/>
      <c r="F449" s="448">
        <v>415541616</v>
      </c>
      <c r="G449" s="449"/>
      <c r="H449" s="448">
        <v>1063477440</v>
      </c>
      <c r="I449" s="449"/>
    </row>
    <row r="450" spans="1:9" s="11" customFormat="1" ht="15.75" hidden="1">
      <c r="A450" s="152" t="s">
        <v>582</v>
      </c>
      <c r="B450" s="153"/>
      <c r="C450" s="153"/>
      <c r="D450" s="153"/>
      <c r="E450" s="206"/>
      <c r="F450" s="448"/>
      <c r="G450" s="449"/>
      <c r="H450" s="448">
        <v>5202058</v>
      </c>
      <c r="I450" s="449"/>
    </row>
    <row r="451" spans="1:9" s="11" customFormat="1" ht="15.75" hidden="1">
      <c r="A451" s="152" t="s">
        <v>583</v>
      </c>
      <c r="B451" s="153"/>
      <c r="C451" s="153"/>
      <c r="D451" s="153"/>
      <c r="E451" s="206"/>
      <c r="F451" s="448"/>
      <c r="G451" s="449"/>
      <c r="H451" s="448">
        <v>1042620579</v>
      </c>
      <c r="I451" s="449"/>
    </row>
    <row r="452" spans="1:9" s="11" customFormat="1" ht="15.75" hidden="1">
      <c r="A452" s="152" t="s">
        <v>621</v>
      </c>
      <c r="B452" s="153"/>
      <c r="C452" s="153"/>
      <c r="D452" s="153"/>
      <c r="E452" s="206"/>
      <c r="F452" s="448">
        <v>139847677</v>
      </c>
      <c r="G452" s="449"/>
      <c r="H452" s="154"/>
      <c r="I452" s="155"/>
    </row>
    <row r="453" spans="1:9" s="11" customFormat="1" ht="15.75" hidden="1">
      <c r="A453" s="152" t="s">
        <v>584</v>
      </c>
      <c r="B453" s="153"/>
      <c r="C453" s="153"/>
      <c r="D453" s="153"/>
      <c r="E453" s="206"/>
      <c r="F453" s="448">
        <v>40749320</v>
      </c>
      <c r="G453" s="449"/>
      <c r="H453" s="448">
        <v>320266888</v>
      </c>
      <c r="I453" s="449"/>
    </row>
    <row r="454" spans="1:9" s="11" customFormat="1" ht="15.75" hidden="1">
      <c r="A454" s="179" t="s">
        <v>585</v>
      </c>
      <c r="B454" s="220"/>
      <c r="C454" s="153"/>
      <c r="D454" s="153"/>
      <c r="E454" s="206"/>
      <c r="F454" s="154"/>
      <c r="G454" s="155"/>
      <c r="H454" s="154"/>
      <c r="I454" s="155"/>
    </row>
    <row r="455" spans="1:9" s="11" customFormat="1" ht="15.75" hidden="1">
      <c r="A455" s="152" t="s">
        <v>586</v>
      </c>
      <c r="B455" s="153"/>
      <c r="C455" s="153"/>
      <c r="D455" s="153"/>
      <c r="E455" s="206"/>
      <c r="F455" s="448"/>
      <c r="G455" s="449"/>
      <c r="H455" s="442"/>
      <c r="I455" s="443"/>
    </row>
    <row r="456" spans="1:9" s="11" customFormat="1" ht="15.75" hidden="1">
      <c r="A456" s="179" t="s">
        <v>587</v>
      </c>
      <c r="B456" s="220"/>
      <c r="C456" s="153"/>
      <c r="D456" s="153"/>
      <c r="E456" s="153"/>
      <c r="F456" s="547" t="s">
        <v>618</v>
      </c>
      <c r="G456" s="548"/>
      <c r="H456" s="547" t="s">
        <v>622</v>
      </c>
      <c r="I456" s="548"/>
    </row>
    <row r="457" spans="1:9" s="11" customFormat="1" ht="15.75" hidden="1">
      <c r="A457" s="179" t="s">
        <v>588</v>
      </c>
      <c r="B457" s="220"/>
      <c r="C457" s="153"/>
      <c r="D457" s="153"/>
      <c r="E457" s="206"/>
      <c r="F457" s="154"/>
      <c r="G457" s="155"/>
      <c r="H457" s="154"/>
      <c r="I457" s="155"/>
    </row>
    <row r="458" spans="1:9" s="11" customFormat="1" ht="15.75" hidden="1">
      <c r="A458" s="152" t="s">
        <v>581</v>
      </c>
      <c r="B458" s="220"/>
      <c r="C458" s="153"/>
      <c r="D458" s="153"/>
      <c r="E458" s="206"/>
      <c r="F458" s="448">
        <v>136452252</v>
      </c>
      <c r="G458" s="449"/>
      <c r="H458" s="448">
        <v>308219172</v>
      </c>
      <c r="I458" s="449"/>
    </row>
    <row r="459" spans="1:9" s="11" customFormat="1" ht="15.75" hidden="1">
      <c r="A459" s="152" t="s">
        <v>584</v>
      </c>
      <c r="B459" s="153"/>
      <c r="C459" s="153"/>
      <c r="D459" s="153"/>
      <c r="E459" s="206"/>
      <c r="F459" s="448">
        <v>32835055</v>
      </c>
      <c r="G459" s="449"/>
      <c r="H459" s="448">
        <v>10618659</v>
      </c>
      <c r="I459" s="449"/>
    </row>
    <row r="460" spans="1:9" s="11" customFormat="1" ht="15.75" hidden="1">
      <c r="A460" s="179" t="s">
        <v>589</v>
      </c>
      <c r="B460" s="220"/>
      <c r="C460" s="153"/>
      <c r="D460" s="153"/>
      <c r="E460" s="206"/>
      <c r="F460" s="154"/>
      <c r="G460" s="155"/>
      <c r="H460" s="154"/>
      <c r="I460" s="155"/>
    </row>
    <row r="461" spans="1:9" s="11" customFormat="1" ht="15.75" hidden="1">
      <c r="A461" s="152" t="s">
        <v>581</v>
      </c>
      <c r="B461" s="153"/>
      <c r="C461" s="153"/>
      <c r="D461" s="153"/>
      <c r="E461" s="206"/>
      <c r="F461" s="448">
        <v>111216419</v>
      </c>
      <c r="G461" s="449"/>
      <c r="H461" s="545">
        <v>1185981930</v>
      </c>
      <c r="I461" s="546"/>
    </row>
    <row r="462" spans="1:9" s="11" customFormat="1" ht="15.75" hidden="1">
      <c r="A462" s="152" t="s">
        <v>584</v>
      </c>
      <c r="B462" s="153"/>
      <c r="C462" s="153"/>
      <c r="D462" s="153"/>
      <c r="E462" s="206"/>
      <c r="F462" s="448">
        <v>18253561</v>
      </c>
      <c r="G462" s="449"/>
      <c r="H462" s="448">
        <v>57302350</v>
      </c>
      <c r="I462" s="449"/>
    </row>
    <row r="463" spans="1:9" s="11" customFormat="1" ht="15.75" hidden="1">
      <c r="A463" s="156" t="s">
        <v>580</v>
      </c>
      <c r="B463" s="157"/>
      <c r="C463" s="157"/>
      <c r="D463" s="157"/>
      <c r="E463" s="214"/>
      <c r="F463" s="452">
        <v>52200000</v>
      </c>
      <c r="G463" s="453"/>
      <c r="H463" s="158"/>
      <c r="I463" s="159"/>
    </row>
    <row r="464" spans="1:9" ht="18.75" customHeight="1" hidden="1">
      <c r="A464" s="286" t="s">
        <v>527</v>
      </c>
      <c r="B464" s="286"/>
      <c r="C464" s="286"/>
      <c r="D464" s="285"/>
      <c r="E464" s="285"/>
      <c r="F464" s="285"/>
      <c r="G464" s="285"/>
      <c r="H464" s="285"/>
      <c r="I464" s="285"/>
    </row>
    <row r="465" spans="1:9" ht="48.75" customHeight="1" hidden="1">
      <c r="A465" s="450" t="s">
        <v>544</v>
      </c>
      <c r="B465" s="451"/>
      <c r="C465" s="451"/>
      <c r="D465" s="451"/>
      <c r="E465" s="451"/>
      <c r="F465" s="451"/>
      <c r="G465" s="451"/>
      <c r="H465" s="451"/>
      <c r="I465" s="451"/>
    </row>
    <row r="466" spans="1:9" ht="15.75" hidden="1">
      <c r="A466" s="437" t="s">
        <v>628</v>
      </c>
      <c r="B466" s="437"/>
      <c r="C466" s="437"/>
      <c r="D466" s="437"/>
      <c r="E466" s="437"/>
      <c r="F466" s="437"/>
      <c r="G466" s="437"/>
      <c r="H466" s="437"/>
      <c r="I466" s="437"/>
    </row>
    <row r="467" spans="1:9" s="11" customFormat="1" ht="16.5" hidden="1">
      <c r="A467" s="484" t="s">
        <v>421</v>
      </c>
      <c r="B467" s="484"/>
      <c r="C467" s="484"/>
      <c r="D467" s="484"/>
      <c r="E467" s="484"/>
      <c r="F467" s="484"/>
      <c r="G467" s="483" t="s">
        <v>38</v>
      </c>
      <c r="H467" s="483"/>
      <c r="I467" s="483"/>
    </row>
    <row r="468" spans="1:9" ht="16.5" hidden="1">
      <c r="A468" s="258"/>
      <c r="B468" s="258"/>
      <c r="C468" s="258"/>
      <c r="D468" s="258"/>
      <c r="E468" s="258"/>
      <c r="F468" s="259"/>
      <c r="G468" s="259"/>
      <c r="H468" s="259"/>
      <c r="I468" s="259"/>
    </row>
    <row r="469" spans="1:9" ht="16.5" hidden="1">
      <c r="A469" s="258"/>
      <c r="B469" s="258"/>
      <c r="C469" s="258"/>
      <c r="D469" s="258"/>
      <c r="E469" s="258"/>
      <c r="F469" s="259"/>
      <c r="G469" s="259"/>
      <c r="H469" s="259"/>
      <c r="I469" s="259"/>
    </row>
    <row r="470" spans="1:9" ht="16.5" hidden="1">
      <c r="A470" s="258"/>
      <c r="B470" s="258"/>
      <c r="C470" s="258"/>
      <c r="D470" s="258"/>
      <c r="E470" s="258"/>
      <c r="F470" s="259"/>
      <c r="G470" s="259"/>
      <c r="H470" s="259"/>
      <c r="I470" s="259"/>
    </row>
    <row r="471" spans="1:9" ht="16.5" hidden="1">
      <c r="A471" s="258"/>
      <c r="B471" s="258"/>
      <c r="C471" s="258"/>
      <c r="D471" s="258"/>
      <c r="E471" s="258"/>
      <c r="F471" s="259"/>
      <c r="G471" s="259"/>
      <c r="H471" s="259"/>
      <c r="I471" s="259"/>
    </row>
    <row r="472" spans="1:9" ht="16.5" hidden="1">
      <c r="A472" s="258"/>
      <c r="B472" s="258"/>
      <c r="C472" s="258"/>
      <c r="D472" s="258"/>
      <c r="E472" s="258"/>
      <c r="F472" s="259"/>
      <c r="G472" s="259"/>
      <c r="H472" s="259"/>
      <c r="I472" s="259"/>
    </row>
    <row r="473" spans="1:9" ht="16.5" hidden="1">
      <c r="A473" s="258"/>
      <c r="B473" s="258"/>
      <c r="C473" s="258"/>
      <c r="D473" s="258"/>
      <c r="E473" s="258"/>
      <c r="F473" s="259"/>
      <c r="G473" s="259"/>
      <c r="H473" s="259"/>
      <c r="I473" s="259"/>
    </row>
    <row r="474" spans="1:9" s="11" customFormat="1" ht="16.5" hidden="1">
      <c r="A474" s="484" t="s">
        <v>625</v>
      </c>
      <c r="B474" s="484"/>
      <c r="C474" s="484"/>
      <c r="D474" s="484"/>
      <c r="E474" s="484"/>
      <c r="F474" s="484"/>
      <c r="G474" s="483" t="s">
        <v>222</v>
      </c>
      <c r="H474" s="483"/>
      <c r="I474" s="483"/>
    </row>
    <row r="475" spans="1:9" ht="15.75" hidden="1">
      <c r="A475" s="153"/>
      <c r="B475" s="153"/>
      <c r="C475" s="153"/>
      <c r="D475" s="153"/>
      <c r="E475" s="153"/>
      <c r="F475" s="183"/>
      <c r="G475" s="183"/>
      <c r="H475" s="183"/>
      <c r="I475" s="183"/>
    </row>
    <row r="476" spans="1:9" ht="15.75" hidden="1">
      <c r="A476" s="153"/>
      <c r="B476" s="153"/>
      <c r="C476" s="153"/>
      <c r="D476" s="153"/>
      <c r="E476" s="153"/>
      <c r="F476" s="183"/>
      <c r="G476" s="183"/>
      <c r="H476" s="183"/>
      <c r="I476" s="183"/>
    </row>
    <row r="477" spans="1:9" ht="15.75" hidden="1">
      <c r="A477" s="153"/>
      <c r="B477" s="153"/>
      <c r="C477" s="153"/>
      <c r="D477" s="153"/>
      <c r="E477" s="153"/>
      <c r="F477" s="183"/>
      <c r="G477" s="183"/>
      <c r="H477" s="183"/>
      <c r="I477" s="183"/>
    </row>
    <row r="478" spans="1:9" ht="15.75" hidden="1">
      <c r="A478" s="153"/>
      <c r="B478" s="153"/>
      <c r="C478" s="153"/>
      <c r="D478" s="153"/>
      <c r="E478" s="153"/>
      <c r="F478" s="183"/>
      <c r="G478" s="183"/>
      <c r="H478" s="183"/>
      <c r="I478" s="183"/>
    </row>
    <row r="479" spans="1:9" ht="15.75" hidden="1">
      <c r="A479" s="153"/>
      <c r="B479" s="153"/>
      <c r="C479" s="153"/>
      <c r="D479" s="153"/>
      <c r="E479" s="153"/>
      <c r="F479" s="183"/>
      <c r="G479" s="183"/>
      <c r="H479" s="183"/>
      <c r="I479" s="183"/>
    </row>
    <row r="480" spans="1:9" ht="15.75" hidden="1">
      <c r="A480" s="153"/>
      <c r="B480" s="153"/>
      <c r="C480" s="153"/>
      <c r="D480" s="153"/>
      <c r="E480" s="153"/>
      <c r="F480" s="183"/>
      <c r="G480" s="183"/>
      <c r="H480" s="183"/>
      <c r="I480" s="183"/>
    </row>
    <row r="481" spans="1:9" ht="15.75" hidden="1">
      <c r="A481" s="153"/>
      <c r="B481" s="153"/>
      <c r="C481" s="153"/>
      <c r="D481" s="153"/>
      <c r="E481" s="153"/>
      <c r="F481" s="183"/>
      <c r="G481" s="183"/>
      <c r="H481" s="183"/>
      <c r="I481" s="183"/>
    </row>
    <row r="482" spans="1:9" ht="15.75" hidden="1">
      <c r="A482" s="153"/>
      <c r="B482" s="153"/>
      <c r="C482" s="153"/>
      <c r="D482" s="153"/>
      <c r="E482" s="153"/>
      <c r="F482" s="183"/>
      <c r="G482" s="183"/>
      <c r="H482" s="183"/>
      <c r="I482" s="183"/>
    </row>
    <row r="483" spans="1:9" ht="15.75" hidden="1">
      <c r="A483" s="153"/>
      <c r="B483" s="153"/>
      <c r="C483" s="153"/>
      <c r="D483" s="153"/>
      <c r="E483" s="153"/>
      <c r="F483" s="183"/>
      <c r="G483" s="183"/>
      <c r="H483" s="183"/>
      <c r="I483" s="183"/>
    </row>
    <row r="484" spans="1:9" ht="15.75" hidden="1">
      <c r="A484" s="153"/>
      <c r="B484" s="153"/>
      <c r="C484" s="153"/>
      <c r="D484" s="153"/>
      <c r="E484" s="153"/>
      <c r="F484" s="183"/>
      <c r="G484" s="183"/>
      <c r="H484" s="183"/>
      <c r="I484" s="183"/>
    </row>
    <row r="485" spans="1:9" ht="15" hidden="1">
      <c r="A485" s="21"/>
      <c r="B485" s="21"/>
      <c r="C485" s="21"/>
      <c r="D485" s="21"/>
      <c r="E485" s="21"/>
      <c r="F485" s="30"/>
      <c r="G485" s="30"/>
      <c r="H485" s="30"/>
      <c r="I485" s="30"/>
    </row>
    <row r="486" spans="1:9" ht="15" hidden="1">
      <c r="A486" s="21"/>
      <c r="B486" s="21"/>
      <c r="C486" s="21"/>
      <c r="D486" s="21"/>
      <c r="E486" s="21"/>
      <c r="F486" s="30"/>
      <c r="G486" s="30"/>
      <c r="H486" s="30"/>
      <c r="I486" s="30"/>
    </row>
    <row r="487" spans="1:9" ht="15" hidden="1">
      <c r="A487" s="21"/>
      <c r="B487" s="21"/>
      <c r="C487" s="21"/>
      <c r="D487" s="21"/>
      <c r="E487" s="21"/>
      <c r="F487" s="30"/>
      <c r="G487" s="30"/>
      <c r="H487" s="30"/>
      <c r="I487" s="30"/>
    </row>
    <row r="488" spans="1:9" ht="15" hidden="1">
      <c r="A488" s="21"/>
      <c r="B488" s="21"/>
      <c r="C488" s="21"/>
      <c r="D488" s="21"/>
      <c r="E488" s="21"/>
      <c r="F488" s="30"/>
      <c r="G488" s="30"/>
      <c r="H488" s="30"/>
      <c r="I488" s="30"/>
    </row>
    <row r="489" spans="1:9" ht="15" hidden="1">
      <c r="A489" s="21"/>
      <c r="B489" s="21"/>
      <c r="C489" s="21"/>
      <c r="D489" s="21"/>
      <c r="E489" s="21"/>
      <c r="F489" s="30"/>
      <c r="G489" s="30"/>
      <c r="H489" s="30"/>
      <c r="I489" s="30"/>
    </row>
    <row r="490" spans="1:9" ht="15" hidden="1">
      <c r="A490" s="21"/>
      <c r="B490" s="21"/>
      <c r="C490" s="21"/>
      <c r="D490" s="21"/>
      <c r="E490" s="21"/>
      <c r="F490" s="30"/>
      <c r="G490" s="30"/>
      <c r="H490" s="30"/>
      <c r="I490" s="30"/>
    </row>
    <row r="491" spans="1:9" ht="15" hidden="1">
      <c r="A491" s="21"/>
      <c r="B491" s="21"/>
      <c r="C491" s="21"/>
      <c r="D491" s="21"/>
      <c r="E491" s="21"/>
      <c r="F491" s="30"/>
      <c r="G491" s="30"/>
      <c r="H491" s="30"/>
      <c r="I491" s="30"/>
    </row>
    <row r="492" spans="1:9" ht="15" hidden="1">
      <c r="A492" s="21"/>
      <c r="B492" s="21"/>
      <c r="C492" s="21"/>
      <c r="D492" s="21"/>
      <c r="E492" s="21"/>
      <c r="F492" s="30"/>
      <c r="G492" s="30"/>
      <c r="H492" s="30"/>
      <c r="I492" s="30"/>
    </row>
    <row r="493" spans="1:9" ht="15" hidden="1">
      <c r="A493" s="21"/>
      <c r="B493" s="21"/>
      <c r="C493" s="21"/>
      <c r="D493" s="21"/>
      <c r="E493" s="21"/>
      <c r="F493" s="30"/>
      <c r="G493" s="30"/>
      <c r="H493" s="30"/>
      <c r="I493" s="30"/>
    </row>
    <row r="494" spans="1:9" ht="15" hidden="1">
      <c r="A494" s="21"/>
      <c r="B494" s="21"/>
      <c r="C494" s="21"/>
      <c r="D494" s="21"/>
      <c r="E494" s="21"/>
      <c r="F494" s="30"/>
      <c r="G494" s="30"/>
      <c r="H494" s="30"/>
      <c r="I494" s="30"/>
    </row>
    <row r="495" spans="1:9" ht="15" hidden="1">
      <c r="A495" s="21"/>
      <c r="B495" s="21"/>
      <c r="C495" s="21"/>
      <c r="D495" s="21"/>
      <c r="E495" s="21"/>
      <c r="F495" s="30"/>
      <c r="G495" s="30"/>
      <c r="H495" s="30"/>
      <c r="I495" s="30"/>
    </row>
    <row r="496" spans="1:9" ht="15" hidden="1">
      <c r="A496" s="21"/>
      <c r="B496" s="21"/>
      <c r="C496" s="21"/>
      <c r="D496" s="21"/>
      <c r="E496" s="21"/>
      <c r="F496" s="30"/>
      <c r="G496" s="30"/>
      <c r="H496" s="30"/>
      <c r="I496" s="30"/>
    </row>
    <row r="497" spans="1:9" ht="15" hidden="1">
      <c r="A497" s="21"/>
      <c r="B497" s="21"/>
      <c r="C497" s="21"/>
      <c r="D497" s="21"/>
      <c r="E497" s="21"/>
      <c r="F497" s="30"/>
      <c r="G497" s="30"/>
      <c r="H497" s="30"/>
      <c r="I497" s="30"/>
    </row>
    <row r="498" spans="1:9" ht="15" hidden="1">
      <c r="A498" s="21"/>
      <c r="B498" s="21"/>
      <c r="C498" s="21"/>
      <c r="D498" s="21"/>
      <c r="E498" s="21"/>
      <c r="F498" s="30"/>
      <c r="G498" s="30"/>
      <c r="H498" s="30"/>
      <c r="I498" s="30"/>
    </row>
    <row r="499" spans="1:9" ht="15" hidden="1">
      <c r="A499" s="21"/>
      <c r="B499" s="21"/>
      <c r="C499" s="21"/>
      <c r="D499" s="21"/>
      <c r="E499" s="21"/>
      <c r="F499" s="30"/>
      <c r="G499" s="30"/>
      <c r="H499" s="30"/>
      <c r="I499" s="30"/>
    </row>
    <row r="500" spans="1:9" ht="15" hidden="1">
      <c r="A500" s="21"/>
      <c r="B500" s="21"/>
      <c r="C500" s="21"/>
      <c r="D500" s="21"/>
      <c r="E500" s="21"/>
      <c r="F500" s="30"/>
      <c r="G500" s="30"/>
      <c r="H500" s="30"/>
      <c r="I500" s="30"/>
    </row>
    <row r="501" spans="1:9" ht="15" hidden="1">
      <c r="A501" s="21"/>
      <c r="B501" s="21"/>
      <c r="C501" s="21"/>
      <c r="D501" s="21"/>
      <c r="E501" s="21"/>
      <c r="F501" s="30"/>
      <c r="G501" s="30"/>
      <c r="H501" s="30"/>
      <c r="I501" s="30"/>
    </row>
    <row r="502" spans="1:9" ht="15" hidden="1">
      <c r="A502" s="21"/>
      <c r="B502" s="21"/>
      <c r="C502" s="21"/>
      <c r="D502" s="21"/>
      <c r="E502" s="21"/>
      <c r="F502" s="30"/>
      <c r="G502" s="30"/>
      <c r="H502" s="30"/>
      <c r="I502" s="30"/>
    </row>
    <row r="503" spans="1:9" ht="15" hidden="1">
      <c r="A503" s="21"/>
      <c r="B503" s="21"/>
      <c r="C503" s="21"/>
      <c r="D503" s="21"/>
      <c r="E503" s="21"/>
      <c r="F503" s="30"/>
      <c r="G503" s="30"/>
      <c r="H503" s="30"/>
      <c r="I503" s="30"/>
    </row>
    <row r="504" spans="1:9" ht="15" hidden="1">
      <c r="A504" s="21"/>
      <c r="B504" s="21"/>
      <c r="C504" s="21"/>
      <c r="D504" s="21"/>
      <c r="E504" s="21"/>
      <c r="F504" s="30"/>
      <c r="G504" s="30"/>
      <c r="H504" s="30"/>
      <c r="I504" s="30"/>
    </row>
    <row r="505" spans="1:9" ht="15" hidden="1">
      <c r="A505" s="21"/>
      <c r="B505" s="21"/>
      <c r="C505" s="21"/>
      <c r="D505" s="21"/>
      <c r="E505" s="21"/>
      <c r="F505" s="30"/>
      <c r="G505" s="30"/>
      <c r="H505" s="30"/>
      <c r="I505" s="30"/>
    </row>
    <row r="506" spans="1:9" ht="15" hidden="1">
      <c r="A506" s="21"/>
      <c r="B506" s="21"/>
      <c r="C506" s="21"/>
      <c r="D506" s="21"/>
      <c r="E506" s="21"/>
      <c r="F506" s="30"/>
      <c r="G506" s="30"/>
      <c r="H506" s="30"/>
      <c r="I506" s="30"/>
    </row>
    <row r="507" spans="1:9" ht="15">
      <c r="A507" s="36"/>
      <c r="B507" s="36"/>
      <c r="C507" s="36"/>
      <c r="D507" s="36"/>
      <c r="E507" s="36"/>
      <c r="F507" s="37"/>
      <c r="G507" s="37"/>
      <c r="H507" s="37"/>
      <c r="I507" s="37"/>
    </row>
    <row r="508" spans="1:9" ht="15.75">
      <c r="A508" s="38"/>
      <c r="B508" s="39"/>
      <c r="C508" s="39"/>
      <c r="D508" s="39"/>
      <c r="E508" s="39"/>
      <c r="F508" s="40"/>
      <c r="G508" s="40"/>
      <c r="H508" s="40"/>
      <c r="I508" s="40"/>
    </row>
    <row r="509" spans="1:9" ht="15.75">
      <c r="A509" s="27"/>
      <c r="B509" s="21"/>
      <c r="C509" s="21"/>
      <c r="D509" s="21"/>
      <c r="E509" s="21"/>
      <c r="F509" s="30"/>
      <c r="G509" s="30"/>
      <c r="H509" s="30"/>
      <c r="I509" s="30"/>
    </row>
    <row r="510" spans="1:9" ht="15.75">
      <c r="A510" s="27"/>
      <c r="B510" s="21"/>
      <c r="C510" s="21"/>
      <c r="D510" s="21"/>
      <c r="E510" s="21"/>
      <c r="F510" s="30"/>
      <c r="G510" s="30"/>
      <c r="H510" s="30"/>
      <c r="I510" s="30"/>
    </row>
    <row r="511" spans="1:9" ht="15.75">
      <c r="A511" s="27"/>
      <c r="B511" s="21"/>
      <c r="C511" s="21"/>
      <c r="D511" s="21"/>
      <c r="E511" s="21"/>
      <c r="F511" s="30"/>
      <c r="G511" s="30"/>
      <c r="H511" s="30"/>
      <c r="I511" s="30"/>
    </row>
    <row r="512" spans="1:9" ht="15.75">
      <c r="A512" s="27"/>
      <c r="B512" s="21"/>
      <c r="C512" s="21"/>
      <c r="D512" s="21"/>
      <c r="E512" s="21"/>
      <c r="F512" s="30"/>
      <c r="G512" s="30"/>
      <c r="H512" s="30"/>
      <c r="I512" s="30"/>
    </row>
  </sheetData>
  <sheetProtection password="DAF5" sheet="1"/>
  <mergeCells count="446">
    <mergeCell ref="H455:I455"/>
    <mergeCell ref="H462:I462"/>
    <mergeCell ref="H461:I461"/>
    <mergeCell ref="F461:G461"/>
    <mergeCell ref="F462:G462"/>
    <mergeCell ref="F456:G456"/>
    <mergeCell ref="H456:I456"/>
    <mergeCell ref="H458:I458"/>
    <mergeCell ref="H459:I459"/>
    <mergeCell ref="F458:G458"/>
    <mergeCell ref="F269:G269"/>
    <mergeCell ref="A425:E425"/>
    <mergeCell ref="F421:G421"/>
    <mergeCell ref="F422:G422"/>
    <mergeCell ref="F416:G416"/>
    <mergeCell ref="F395:G395"/>
    <mergeCell ref="F319:G319"/>
    <mergeCell ref="F420:G420"/>
    <mergeCell ref="F418:G418"/>
    <mergeCell ref="F406:G406"/>
    <mergeCell ref="F455:G455"/>
    <mergeCell ref="F442:G442"/>
    <mergeCell ref="F441:G441"/>
    <mergeCell ref="F436:G436"/>
    <mergeCell ref="F443:G443"/>
    <mergeCell ref="F452:G452"/>
    <mergeCell ref="F438:G438"/>
    <mergeCell ref="F439:G439"/>
    <mergeCell ref="F437:G437"/>
    <mergeCell ref="F459:G459"/>
    <mergeCell ref="H453:I453"/>
    <mergeCell ref="F448:G448"/>
    <mergeCell ref="F449:G449"/>
    <mergeCell ref="F450:G450"/>
    <mergeCell ref="F451:G451"/>
    <mergeCell ref="F453:G453"/>
    <mergeCell ref="H448:I448"/>
    <mergeCell ref="H449:I449"/>
    <mergeCell ref="H450:I450"/>
    <mergeCell ref="H451:I451"/>
    <mergeCell ref="H272:I272"/>
    <mergeCell ref="F272:G272"/>
    <mergeCell ref="F446:G446"/>
    <mergeCell ref="H446:I446"/>
    <mergeCell ref="H421:I421"/>
    <mergeCell ref="F301:G301"/>
    <mergeCell ref="H442:I442"/>
    <mergeCell ref="F417:G417"/>
    <mergeCell ref="H393:I393"/>
    <mergeCell ref="H441:I441"/>
    <mergeCell ref="F430:G430"/>
    <mergeCell ref="F413:G413"/>
    <mergeCell ref="H439:I439"/>
    <mergeCell ref="H438:I438"/>
    <mergeCell ref="A73:I73"/>
    <mergeCell ref="A112:H112"/>
    <mergeCell ref="A113:H113"/>
    <mergeCell ref="A114:H114"/>
    <mergeCell ref="A119:F119"/>
    <mergeCell ref="A64:G64"/>
    <mergeCell ref="A101:E101"/>
    <mergeCell ref="A102:C102"/>
    <mergeCell ref="A103:D103"/>
    <mergeCell ref="A100:I100"/>
    <mergeCell ref="A66:I66"/>
    <mergeCell ref="A67:I67"/>
    <mergeCell ref="A75:I75"/>
    <mergeCell ref="A71:I71"/>
    <mergeCell ref="A72:H72"/>
    <mergeCell ref="A48:I48"/>
    <mergeCell ref="A50:I50"/>
    <mergeCell ref="A53:F53"/>
    <mergeCell ref="A54:H54"/>
    <mergeCell ref="A61:H61"/>
    <mergeCell ref="A55:F55"/>
    <mergeCell ref="A57:D57"/>
    <mergeCell ref="A59:F59"/>
    <mergeCell ref="A123:I123"/>
    <mergeCell ref="A97:G97"/>
    <mergeCell ref="A90:E90"/>
    <mergeCell ref="A93:F93"/>
    <mergeCell ref="A94:G94"/>
    <mergeCell ref="A78:C78"/>
    <mergeCell ref="A79:D79"/>
    <mergeCell ref="A82:I82"/>
    <mergeCell ref="A111:G111"/>
    <mergeCell ref="A83:H83"/>
    <mergeCell ref="F428:G428"/>
    <mergeCell ref="F302:G302"/>
    <mergeCell ref="F303:G303"/>
    <mergeCell ref="F426:G426"/>
    <mergeCell ref="F419:G419"/>
    <mergeCell ref="H335:I335"/>
    <mergeCell ref="F410:G410"/>
    <mergeCell ref="H416:I416"/>
    <mergeCell ref="H366:I366"/>
    <mergeCell ref="H410:I410"/>
    <mergeCell ref="A430:E430"/>
    <mergeCell ref="F434:G434"/>
    <mergeCell ref="H434:I434"/>
    <mergeCell ref="F429:G429"/>
    <mergeCell ref="F423:G423"/>
    <mergeCell ref="F425:G425"/>
    <mergeCell ref="H425:I425"/>
    <mergeCell ref="H430:I430"/>
    <mergeCell ref="H423:I423"/>
    <mergeCell ref="F427:G427"/>
    <mergeCell ref="H404:I404"/>
    <mergeCell ref="H390:I390"/>
    <mergeCell ref="H392:I392"/>
    <mergeCell ref="H394:I394"/>
    <mergeCell ref="F393:G393"/>
    <mergeCell ref="H407:I407"/>
    <mergeCell ref="F342:G342"/>
    <mergeCell ref="F349:G349"/>
    <mergeCell ref="F350:G350"/>
    <mergeCell ref="F407:G407"/>
    <mergeCell ref="F405:G405"/>
    <mergeCell ref="F404:G404"/>
    <mergeCell ref="F347:G347"/>
    <mergeCell ref="F356:G356"/>
    <mergeCell ref="F352:G352"/>
    <mergeCell ref="A390:E390"/>
    <mergeCell ref="A277:C277"/>
    <mergeCell ref="A286:C286"/>
    <mergeCell ref="A410:E410"/>
    <mergeCell ref="F320:G320"/>
    <mergeCell ref="F321:G321"/>
    <mergeCell ref="F322:G322"/>
    <mergeCell ref="F373:G373"/>
    <mergeCell ref="F345:G345"/>
    <mergeCell ref="F341:G341"/>
    <mergeCell ref="A247:C247"/>
    <mergeCell ref="F266:G266"/>
    <mergeCell ref="F267:G267"/>
    <mergeCell ref="F268:G268"/>
    <mergeCell ref="A392:E392"/>
    <mergeCell ref="A352:E352"/>
    <mergeCell ref="A322:E322"/>
    <mergeCell ref="A343:E343"/>
    <mergeCell ref="A274:D276"/>
    <mergeCell ref="E274:E276"/>
    <mergeCell ref="H294:I294"/>
    <mergeCell ref="H271:I271"/>
    <mergeCell ref="H296:I296"/>
    <mergeCell ref="H297:I297"/>
    <mergeCell ref="A240:C240"/>
    <mergeCell ref="F244:F246"/>
    <mergeCell ref="A255:C255"/>
    <mergeCell ref="A272:E272"/>
    <mergeCell ref="A261:C261"/>
    <mergeCell ref="A244:C246"/>
    <mergeCell ref="H300:I300"/>
    <mergeCell ref="H301:I301"/>
    <mergeCell ref="H311:I311"/>
    <mergeCell ref="A305:I305"/>
    <mergeCell ref="H298:I298"/>
    <mergeCell ref="H309:I309"/>
    <mergeCell ref="F300:G300"/>
    <mergeCell ref="H310:I310"/>
    <mergeCell ref="H302:I302"/>
    <mergeCell ref="H303:I303"/>
    <mergeCell ref="F312:G312"/>
    <mergeCell ref="H388:I388"/>
    <mergeCell ref="H365:I365"/>
    <mergeCell ref="H312:I312"/>
    <mergeCell ref="H340:I340"/>
    <mergeCell ref="H337:I337"/>
    <mergeCell ref="H336:I336"/>
    <mergeCell ref="F374:G374"/>
    <mergeCell ref="H375:I375"/>
    <mergeCell ref="F346:G346"/>
    <mergeCell ref="H420:I420"/>
    <mergeCell ref="H426:I426"/>
    <mergeCell ref="H372:I372"/>
    <mergeCell ref="H334:I334"/>
    <mergeCell ref="H333:I333"/>
    <mergeCell ref="H332:I332"/>
    <mergeCell ref="H373:I373"/>
    <mergeCell ref="H389:I389"/>
    <mergeCell ref="H415:I415"/>
    <mergeCell ref="H395:I395"/>
    <mergeCell ref="H412:I412"/>
    <mergeCell ref="H413:I413"/>
    <mergeCell ref="H374:I374"/>
    <mergeCell ref="H343:I343"/>
    <mergeCell ref="H356:I356"/>
    <mergeCell ref="H351:I351"/>
    <mergeCell ref="H347:I347"/>
    <mergeCell ref="H349:I349"/>
    <mergeCell ref="H354:I354"/>
    <mergeCell ref="H352:I352"/>
    <mergeCell ref="H358:I358"/>
    <mergeCell ref="H359:I359"/>
    <mergeCell ref="H360:I360"/>
    <mergeCell ref="H357:I357"/>
    <mergeCell ref="F348:G348"/>
    <mergeCell ref="H348:I348"/>
    <mergeCell ref="H350:I350"/>
    <mergeCell ref="F351:G351"/>
    <mergeCell ref="H342:I342"/>
    <mergeCell ref="H345:I345"/>
    <mergeCell ref="H346:I346"/>
    <mergeCell ref="H341:I341"/>
    <mergeCell ref="F354:G354"/>
    <mergeCell ref="H162:I162"/>
    <mergeCell ref="F309:G309"/>
    <mergeCell ref="F310:G310"/>
    <mergeCell ref="H266:I266"/>
    <mergeCell ref="H267:I267"/>
    <mergeCell ref="E244:E246"/>
    <mergeCell ref="E194:E196"/>
    <mergeCell ref="A213:C213"/>
    <mergeCell ref="I244:I246"/>
    <mergeCell ref="D244:D246"/>
    <mergeCell ref="A221:D223"/>
    <mergeCell ref="E221:E223"/>
    <mergeCell ref="G221:G223"/>
    <mergeCell ref="A224:C224"/>
    <mergeCell ref="A233:C233"/>
    <mergeCell ref="H171:I171"/>
    <mergeCell ref="H184:I184"/>
    <mergeCell ref="H183:I183"/>
    <mergeCell ref="H177:I177"/>
    <mergeCell ref="H176:I176"/>
    <mergeCell ref="H181:I181"/>
    <mergeCell ref="H172:I172"/>
    <mergeCell ref="H185:I185"/>
    <mergeCell ref="H173:I173"/>
    <mergeCell ref="H179:I179"/>
    <mergeCell ref="H180:I180"/>
    <mergeCell ref="H178:I178"/>
    <mergeCell ref="H174:I174"/>
    <mergeCell ref="A197:C197"/>
    <mergeCell ref="A206:C206"/>
    <mergeCell ref="A192:E192"/>
    <mergeCell ref="G194:G196"/>
    <mergeCell ref="F181:G181"/>
    <mergeCell ref="F185:G185"/>
    <mergeCell ref="F192:G192"/>
    <mergeCell ref="D194:D196"/>
    <mergeCell ref="A194:C196"/>
    <mergeCell ref="F188:G188"/>
    <mergeCell ref="F326:G326"/>
    <mergeCell ref="F327:G327"/>
    <mergeCell ref="H155:I155"/>
    <mergeCell ref="F155:G155"/>
    <mergeCell ref="F180:G180"/>
    <mergeCell ref="F176:G176"/>
    <mergeCell ref="F173:G173"/>
    <mergeCell ref="F174:G174"/>
    <mergeCell ref="H166:I166"/>
    <mergeCell ref="F179:G179"/>
    <mergeCell ref="F328:G328"/>
    <mergeCell ref="F315:G315"/>
    <mergeCell ref="F317:G317"/>
    <mergeCell ref="F324:G324"/>
    <mergeCell ref="F325:G325"/>
    <mergeCell ref="F194:F196"/>
    <mergeCell ref="F294:G294"/>
    <mergeCell ref="F297:G297"/>
    <mergeCell ref="F311:G311"/>
    <mergeCell ref="F298:G298"/>
    <mergeCell ref="A1:E1"/>
    <mergeCell ref="A5:I5"/>
    <mergeCell ref="A6:I6"/>
    <mergeCell ref="G148:I148"/>
    <mergeCell ref="F150:G150"/>
    <mergeCell ref="F151:G151"/>
    <mergeCell ref="A77:I77"/>
    <mergeCell ref="A95:F95"/>
    <mergeCell ref="A74:I74"/>
    <mergeCell ref="A121:F121"/>
    <mergeCell ref="H163:I163"/>
    <mergeCell ref="H170:I170"/>
    <mergeCell ref="H169:I169"/>
    <mergeCell ref="H168:I168"/>
    <mergeCell ref="H167:I167"/>
    <mergeCell ref="H165:I165"/>
    <mergeCell ref="H164:I164"/>
    <mergeCell ref="F191:G191"/>
    <mergeCell ref="F167:G167"/>
    <mergeCell ref="F168:G168"/>
    <mergeCell ref="F178:G178"/>
    <mergeCell ref="F169:G169"/>
    <mergeCell ref="F152:G152"/>
    <mergeCell ref="F153:G153"/>
    <mergeCell ref="F154:G154"/>
    <mergeCell ref="F162:G162"/>
    <mergeCell ref="F163:G163"/>
    <mergeCell ref="F164:G164"/>
    <mergeCell ref="F165:G165"/>
    <mergeCell ref="F184:G184"/>
    <mergeCell ref="F190:G190"/>
    <mergeCell ref="F189:G189"/>
    <mergeCell ref="F166:G166"/>
    <mergeCell ref="F186:G186"/>
    <mergeCell ref="F313:G313"/>
    <mergeCell ref="F170:G170"/>
    <mergeCell ref="F171:G171"/>
    <mergeCell ref="F172:G172"/>
    <mergeCell ref="F183:G183"/>
    <mergeCell ref="F265:G265"/>
    <mergeCell ref="F274:F276"/>
    <mergeCell ref="G274:G276"/>
    <mergeCell ref="F177:G177"/>
    <mergeCell ref="A193:I193"/>
    <mergeCell ref="F329:G329"/>
    <mergeCell ref="H194:H196"/>
    <mergeCell ref="I194:I196"/>
    <mergeCell ref="H265:I265"/>
    <mergeCell ref="F340:G340"/>
    <mergeCell ref="F333:G333"/>
    <mergeCell ref="H325:I325"/>
    <mergeCell ref="H322:I322"/>
    <mergeCell ref="F337:G337"/>
    <mergeCell ref="F334:G334"/>
    <mergeCell ref="H422:I422"/>
    <mergeCell ref="H427:I427"/>
    <mergeCell ref="F335:G335"/>
    <mergeCell ref="F336:G336"/>
    <mergeCell ref="F343:G343"/>
    <mergeCell ref="F388:G388"/>
    <mergeCell ref="F392:G392"/>
    <mergeCell ref="F389:G389"/>
    <mergeCell ref="F358:G358"/>
    <mergeCell ref="F357:G357"/>
    <mergeCell ref="H371:I371"/>
    <mergeCell ref="H364:I364"/>
    <mergeCell ref="H443:I443"/>
    <mergeCell ref="F394:G394"/>
    <mergeCell ref="H391:I391"/>
    <mergeCell ref="F415:G415"/>
    <mergeCell ref="H440:I440"/>
    <mergeCell ref="H436:I436"/>
    <mergeCell ref="H429:I429"/>
    <mergeCell ref="H417:I417"/>
    <mergeCell ref="H369:I369"/>
    <mergeCell ref="F367:G367"/>
    <mergeCell ref="F364:G364"/>
    <mergeCell ref="F359:G359"/>
    <mergeCell ref="F360:G360"/>
    <mergeCell ref="F361:G361"/>
    <mergeCell ref="F412:G412"/>
    <mergeCell ref="H428:I428"/>
    <mergeCell ref="H437:I437"/>
    <mergeCell ref="H361:I361"/>
    <mergeCell ref="F362:G362"/>
    <mergeCell ref="F363:G363"/>
    <mergeCell ref="H363:I363"/>
    <mergeCell ref="F371:G371"/>
    <mergeCell ref="F366:G366"/>
    <mergeCell ref="H362:I362"/>
    <mergeCell ref="H244:H246"/>
    <mergeCell ref="G467:I467"/>
    <mergeCell ref="G474:I474"/>
    <mergeCell ref="A474:F474"/>
    <mergeCell ref="A467:F467"/>
    <mergeCell ref="F221:F223"/>
    <mergeCell ref="H274:H276"/>
    <mergeCell ref="F296:G296"/>
    <mergeCell ref="F368:G368"/>
    <mergeCell ref="F365:G365"/>
    <mergeCell ref="H221:H223"/>
    <mergeCell ref="F271:G271"/>
    <mergeCell ref="G244:G246"/>
    <mergeCell ref="I221:I223"/>
    <mergeCell ref="F299:G299"/>
    <mergeCell ref="H268:I268"/>
    <mergeCell ref="H269:I269"/>
    <mergeCell ref="H270:I270"/>
    <mergeCell ref="I274:I276"/>
    <mergeCell ref="H299:I299"/>
    <mergeCell ref="F149:G149"/>
    <mergeCell ref="A155:E155"/>
    <mergeCell ref="H188:I188"/>
    <mergeCell ref="H192:I192"/>
    <mergeCell ref="H191:I191"/>
    <mergeCell ref="H190:I190"/>
    <mergeCell ref="H189:I189"/>
    <mergeCell ref="H158:I158"/>
    <mergeCell ref="H161:I161"/>
    <mergeCell ref="H186:I186"/>
    <mergeCell ref="H149:I149"/>
    <mergeCell ref="A126:F126"/>
    <mergeCell ref="A181:E181"/>
    <mergeCell ref="A128:I128"/>
    <mergeCell ref="A130:H130"/>
    <mergeCell ref="A132:E132"/>
    <mergeCell ref="A134:F134"/>
    <mergeCell ref="H160:I160"/>
    <mergeCell ref="A138:F138"/>
    <mergeCell ref="A149:E149"/>
    <mergeCell ref="A104:H104"/>
    <mergeCell ref="A105:G105"/>
    <mergeCell ref="A109:E109"/>
    <mergeCell ref="H152:I152"/>
    <mergeCell ref="H153:I153"/>
    <mergeCell ref="H154:I154"/>
    <mergeCell ref="A136:G136"/>
    <mergeCell ref="A135:D135"/>
    <mergeCell ref="H150:I150"/>
    <mergeCell ref="H151:I151"/>
    <mergeCell ref="A174:E174"/>
    <mergeCell ref="F159:G159"/>
    <mergeCell ref="H159:I159"/>
    <mergeCell ref="F156:G156"/>
    <mergeCell ref="F157:G157"/>
    <mergeCell ref="F158:G158"/>
    <mergeCell ref="H157:I157"/>
    <mergeCell ref="H156:I156"/>
    <mergeCell ref="F160:G160"/>
    <mergeCell ref="F161:G161"/>
    <mergeCell ref="H324:I324"/>
    <mergeCell ref="H313:I313"/>
    <mergeCell ref="H320:I320"/>
    <mergeCell ref="H319:I319"/>
    <mergeCell ref="H321:I321"/>
    <mergeCell ref="H317:I317"/>
    <mergeCell ref="H315:I315"/>
    <mergeCell ref="H327:I327"/>
    <mergeCell ref="H326:I326"/>
    <mergeCell ref="H331:I331"/>
    <mergeCell ref="H330:I330"/>
    <mergeCell ref="H329:I329"/>
    <mergeCell ref="H328:I328"/>
    <mergeCell ref="F463:G463"/>
    <mergeCell ref="F330:G330"/>
    <mergeCell ref="F331:G331"/>
    <mergeCell ref="F372:G372"/>
    <mergeCell ref="F369:G369"/>
    <mergeCell ref="F440:G440"/>
    <mergeCell ref="F397:G397"/>
    <mergeCell ref="F391:G391"/>
    <mergeCell ref="F390:G390"/>
    <mergeCell ref="F375:G375"/>
    <mergeCell ref="A466:I466"/>
    <mergeCell ref="H304:I304"/>
    <mergeCell ref="A306:I306"/>
    <mergeCell ref="F304:G304"/>
    <mergeCell ref="H367:I367"/>
    <mergeCell ref="H368:I368"/>
    <mergeCell ref="F308:G308"/>
    <mergeCell ref="H308:I308"/>
    <mergeCell ref="F332:G332"/>
    <mergeCell ref="A465:I465"/>
  </mergeCells>
  <printOptions horizontalCentered="1"/>
  <pageMargins left="0.7" right="0" top="0.78740157480315" bottom="0.748031496062992"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J71"/>
  <sheetViews>
    <sheetView zoomScalePageLayoutView="0" workbookViewId="0" topLeftCell="A1">
      <selection activeCell="D14" sqref="D14:H14"/>
    </sheetView>
  </sheetViews>
  <sheetFormatPr defaultColWidth="8.796875" defaultRowHeight="15"/>
  <cols>
    <col min="2" max="2" width="9.8984375" style="0" bestFit="1" customWidth="1"/>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 min="10" max="10" width="14.5" style="0" hidden="1" customWidth="1"/>
    <col min="11" max="11" width="9.8984375" style="0" bestFit="1" customWidth="1"/>
  </cols>
  <sheetData>
    <row r="1" spans="1:9" ht="15.75">
      <c r="A1" s="579" t="s">
        <v>467</v>
      </c>
      <c r="B1" s="579"/>
      <c r="C1" s="579"/>
      <c r="D1" s="579"/>
      <c r="E1" s="579"/>
      <c r="F1" s="579"/>
      <c r="G1" s="579"/>
      <c r="H1" s="579"/>
      <c r="I1" s="579"/>
    </row>
    <row r="2" spans="1:9" ht="15">
      <c r="A2" s="558" t="s">
        <v>343</v>
      </c>
      <c r="B2" s="559"/>
      <c r="C2" s="560"/>
      <c r="D2" s="551" t="s">
        <v>422</v>
      </c>
      <c r="E2" s="551" t="s">
        <v>423</v>
      </c>
      <c r="F2" s="551" t="s">
        <v>484</v>
      </c>
      <c r="G2" s="551" t="s">
        <v>425</v>
      </c>
      <c r="H2" s="551" t="s">
        <v>426</v>
      </c>
      <c r="I2" s="551" t="s">
        <v>420</v>
      </c>
    </row>
    <row r="3" spans="1:9" ht="15">
      <c r="A3" s="561"/>
      <c r="B3" s="562"/>
      <c r="C3" s="563"/>
      <c r="D3" s="554"/>
      <c r="E3" s="554"/>
      <c r="F3" s="552"/>
      <c r="G3" s="552"/>
      <c r="H3" s="552"/>
      <c r="I3" s="554"/>
    </row>
    <row r="4" spans="1:9" ht="5.25" customHeight="1">
      <c r="A4" s="564"/>
      <c r="B4" s="565"/>
      <c r="C4" s="566"/>
      <c r="D4" s="555"/>
      <c r="E4" s="555"/>
      <c r="F4" s="553"/>
      <c r="G4" s="553"/>
      <c r="H4" s="553"/>
      <c r="I4" s="555"/>
    </row>
    <row r="5" spans="1:9" ht="15.75">
      <c r="A5" s="556" t="s">
        <v>468</v>
      </c>
      <c r="B5" s="557"/>
      <c r="C5" s="557"/>
      <c r="D5" s="188"/>
      <c r="E5" s="187"/>
      <c r="F5" s="188"/>
      <c r="G5" s="187"/>
      <c r="H5" s="188"/>
      <c r="I5" s="189"/>
    </row>
    <row r="6" spans="1:9" ht="15">
      <c r="A6" s="190" t="s">
        <v>349</v>
      </c>
      <c r="B6" s="239"/>
      <c r="C6" s="239"/>
      <c r="D6" s="210">
        <v>57562753649</v>
      </c>
      <c r="E6" s="194">
        <v>967068201</v>
      </c>
      <c r="F6" s="210">
        <v>606380515844</v>
      </c>
      <c r="G6" s="194">
        <v>1421918501</v>
      </c>
      <c r="H6" s="210">
        <v>144038961</v>
      </c>
      <c r="I6" s="196">
        <f aca="true" t="shared" si="0" ref="I6:I25">SUM(D6:H6)</f>
        <v>666476295156</v>
      </c>
    </row>
    <row r="7" spans="1:9" ht="15.75">
      <c r="A7" s="197" t="s">
        <v>345</v>
      </c>
      <c r="B7" s="239"/>
      <c r="C7" s="363"/>
      <c r="D7" s="195">
        <f>D8+D9+D10</f>
        <v>5070116901</v>
      </c>
      <c r="E7" s="198">
        <f>E8+E9+E10</f>
        <v>0</v>
      </c>
      <c r="F7" s="195">
        <f>F8+F9+F10</f>
        <v>0</v>
      </c>
      <c r="G7" s="198">
        <f>G8+G9+G10</f>
        <v>215819999</v>
      </c>
      <c r="H7" s="195">
        <f>H8+H9+H10</f>
        <v>0</v>
      </c>
      <c r="I7" s="199">
        <f>SUM(D7:H7)</f>
        <v>5285936900</v>
      </c>
    </row>
    <row r="8" spans="1:9" ht="15.75">
      <c r="A8" s="313" t="s">
        <v>568</v>
      </c>
      <c r="B8" s="314"/>
      <c r="C8" s="191"/>
      <c r="D8" s="195">
        <f>100074260+93562500</f>
        <v>193636760</v>
      </c>
      <c r="E8" s="318"/>
      <c r="F8" s="319"/>
      <c r="G8" s="316">
        <v>215819999</v>
      </c>
      <c r="H8" s="315"/>
      <c r="I8" s="334">
        <f t="shared" si="0"/>
        <v>409456759</v>
      </c>
    </row>
    <row r="9" spans="1:9" ht="15.75">
      <c r="A9" s="313" t="s">
        <v>351</v>
      </c>
      <c r="B9" s="314"/>
      <c r="C9" s="191"/>
      <c r="D9" s="195">
        <v>4876480141</v>
      </c>
      <c r="E9" s="316"/>
      <c r="F9" s="319"/>
      <c r="G9" s="316"/>
      <c r="H9" s="315"/>
      <c r="I9" s="334">
        <f t="shared" si="0"/>
        <v>4876480141</v>
      </c>
    </row>
    <row r="10" spans="1:9" ht="15.75">
      <c r="A10" s="313" t="s">
        <v>352</v>
      </c>
      <c r="B10" s="314"/>
      <c r="C10" s="191"/>
      <c r="D10" s="195"/>
      <c r="E10" s="198"/>
      <c r="F10" s="195"/>
      <c r="G10" s="198"/>
      <c r="H10" s="195"/>
      <c r="I10" s="199">
        <f t="shared" si="0"/>
        <v>0</v>
      </c>
    </row>
    <row r="11" spans="1:9" ht="15.75">
      <c r="A11" s="197" t="s">
        <v>346</v>
      </c>
      <c r="B11" s="191"/>
      <c r="C11" s="191"/>
      <c r="D11" s="195">
        <f>D12+D13</f>
        <v>0</v>
      </c>
      <c r="E11" s="317">
        <f>E12+E13</f>
        <v>0</v>
      </c>
      <c r="F11" s="195">
        <f>F12+F13</f>
        <v>679468000</v>
      </c>
      <c r="G11" s="198">
        <f>G12+G13</f>
        <v>240599021</v>
      </c>
      <c r="H11" s="195">
        <f>H12+H13</f>
        <v>0</v>
      </c>
      <c r="I11" s="199">
        <f t="shared" si="0"/>
        <v>920067021</v>
      </c>
    </row>
    <row r="12" spans="1:9" ht="15.75">
      <c r="A12" s="313" t="s">
        <v>354</v>
      </c>
      <c r="B12" s="314"/>
      <c r="C12" s="191"/>
      <c r="D12" s="315"/>
      <c r="E12" s="318"/>
      <c r="F12" s="195">
        <v>493500000</v>
      </c>
      <c r="G12" s="316">
        <v>68901800</v>
      </c>
      <c r="H12" s="315"/>
      <c r="I12" s="334">
        <f t="shared" si="0"/>
        <v>562401800</v>
      </c>
    </row>
    <row r="13" spans="1:10" ht="15.75">
      <c r="A13" s="313" t="s">
        <v>355</v>
      </c>
      <c r="B13" s="314"/>
      <c r="C13" s="191"/>
      <c r="D13" s="195"/>
      <c r="E13" s="318"/>
      <c r="F13" s="195">
        <f>185968000</f>
        <v>185968000</v>
      </c>
      <c r="G13" s="198">
        <v>171697221</v>
      </c>
      <c r="H13" s="195"/>
      <c r="I13" s="334">
        <f t="shared" si="0"/>
        <v>357665221</v>
      </c>
      <c r="J13" s="321"/>
    </row>
    <row r="14" spans="1:10" s="2" customFormat="1" ht="15.75">
      <c r="A14" s="573" t="s">
        <v>674</v>
      </c>
      <c r="B14" s="574"/>
      <c r="C14" s="575"/>
      <c r="D14" s="210">
        <f>D6+D7-D11</f>
        <v>62632870550</v>
      </c>
      <c r="E14" s="210">
        <f>E6+E7-E11</f>
        <v>967068201</v>
      </c>
      <c r="F14" s="210">
        <f>F6+F7-F11</f>
        <v>605701047844</v>
      </c>
      <c r="G14" s="210">
        <f>G6+G7-G11</f>
        <v>1397139479</v>
      </c>
      <c r="H14" s="210">
        <f>H6+H7-H11</f>
        <v>144038961</v>
      </c>
      <c r="I14" s="196">
        <f>SUM(D14:H14)</f>
        <v>670842165035</v>
      </c>
      <c r="J14" s="320"/>
    </row>
    <row r="15" spans="1:9" ht="15.75">
      <c r="A15" s="549" t="s">
        <v>357</v>
      </c>
      <c r="B15" s="550"/>
      <c r="C15" s="550"/>
      <c r="D15" s="195"/>
      <c r="E15" s="198"/>
      <c r="F15" s="195"/>
      <c r="G15" s="198"/>
      <c r="H15" s="195"/>
      <c r="I15" s="196"/>
    </row>
    <row r="16" spans="1:9" s="2" customFormat="1" ht="15.75">
      <c r="A16" s="190" t="s">
        <v>349</v>
      </c>
      <c r="B16" s="239"/>
      <c r="C16" s="239"/>
      <c r="D16" s="210">
        <v>16972599237</v>
      </c>
      <c r="E16" s="194">
        <v>674487034</v>
      </c>
      <c r="F16" s="210">
        <v>191895711754</v>
      </c>
      <c r="G16" s="194">
        <v>1294649524</v>
      </c>
      <c r="H16" s="210">
        <v>113152597</v>
      </c>
      <c r="I16" s="196">
        <f t="shared" si="0"/>
        <v>210950600146</v>
      </c>
    </row>
    <row r="17" spans="1:9" s="2" customFormat="1" ht="15.75">
      <c r="A17" s="197" t="s">
        <v>345</v>
      </c>
      <c r="B17" s="239"/>
      <c r="C17" s="239"/>
      <c r="D17" s="195">
        <f>D18</f>
        <v>1662029069</v>
      </c>
      <c r="E17" s="198">
        <f>E18</f>
        <v>55797145</v>
      </c>
      <c r="F17" s="195">
        <f>F18</f>
        <v>24300700981</v>
      </c>
      <c r="G17" s="198">
        <f>G18</f>
        <v>48335267</v>
      </c>
      <c r="H17" s="195">
        <f>H18</f>
        <v>10295454</v>
      </c>
      <c r="I17" s="199">
        <f>SUM(D17:H17)</f>
        <v>26077157916</v>
      </c>
    </row>
    <row r="18" spans="1:10" ht="15.75">
      <c r="A18" s="313" t="s">
        <v>569</v>
      </c>
      <c r="B18" s="314"/>
      <c r="C18" s="191"/>
      <c r="D18" s="315">
        <f>1137231541+60752520+271237413+192807595</f>
        <v>1662029069</v>
      </c>
      <c r="E18" s="316">
        <f>2993551+(26401797*2)</f>
        <v>55797145</v>
      </c>
      <c r="F18" s="315">
        <f>23927344075+284479632+(44438637*2)</f>
        <v>24300700981</v>
      </c>
      <c r="G18" s="316">
        <f>48335267</f>
        <v>48335267</v>
      </c>
      <c r="H18" s="315">
        <f>5147727*2</f>
        <v>10295454</v>
      </c>
      <c r="I18" s="334">
        <f t="shared" si="0"/>
        <v>26077157916</v>
      </c>
      <c r="J18" s="3"/>
    </row>
    <row r="19" spans="1:9" ht="15.75">
      <c r="A19" s="197" t="s">
        <v>346</v>
      </c>
      <c r="B19" s="191"/>
      <c r="C19" s="191"/>
      <c r="D19" s="195">
        <f>D20</f>
        <v>0</v>
      </c>
      <c r="E19" s="317">
        <f>E20+E21</f>
        <v>0</v>
      </c>
      <c r="F19" s="241">
        <f>F20+F21</f>
        <v>820667750</v>
      </c>
      <c r="G19" s="240">
        <f>G20+G21</f>
        <v>240599021</v>
      </c>
      <c r="H19" s="241"/>
      <c r="I19" s="333">
        <f t="shared" si="0"/>
        <v>1061266771</v>
      </c>
    </row>
    <row r="20" spans="1:9" ht="15.75">
      <c r="A20" s="313" t="s">
        <v>354</v>
      </c>
      <c r="B20" s="191"/>
      <c r="C20" s="191"/>
      <c r="D20" s="315"/>
      <c r="E20" s="316"/>
      <c r="F20" s="315">
        <v>493500000</v>
      </c>
      <c r="G20" s="316"/>
      <c r="H20" s="315"/>
      <c r="I20" s="334">
        <f t="shared" si="0"/>
        <v>493500000</v>
      </c>
    </row>
    <row r="21" spans="1:9" ht="15.75">
      <c r="A21" s="313" t="s">
        <v>355</v>
      </c>
      <c r="B21" s="191"/>
      <c r="C21" s="191"/>
      <c r="D21" s="315"/>
      <c r="E21" s="316"/>
      <c r="F21" s="315">
        <v>327167750</v>
      </c>
      <c r="G21" s="316">
        <v>240599021</v>
      </c>
      <c r="H21" s="315"/>
      <c r="I21" s="334">
        <f t="shared" si="0"/>
        <v>567766771</v>
      </c>
    </row>
    <row r="22" spans="1:10" s="2" customFormat="1" ht="15.75">
      <c r="A22" s="573" t="s">
        <v>674</v>
      </c>
      <c r="B22" s="574"/>
      <c r="C22" s="575"/>
      <c r="D22" s="210">
        <f>D16+D17-D19</f>
        <v>18634628306</v>
      </c>
      <c r="E22" s="210">
        <f>E16+E17-E19</f>
        <v>730284179</v>
      </c>
      <c r="F22" s="210">
        <f>F16+F17-F19</f>
        <v>215375744985</v>
      </c>
      <c r="G22" s="210">
        <f>G16+G17-G19</f>
        <v>1102385770</v>
      </c>
      <c r="H22" s="210">
        <f>H16+H17-H19</f>
        <v>123448051</v>
      </c>
      <c r="I22" s="210">
        <f>SUM(D22:H22)</f>
        <v>235966491291</v>
      </c>
      <c r="J22" s="52"/>
    </row>
    <row r="23" spans="1:9" ht="15.75">
      <c r="A23" s="549" t="s">
        <v>428</v>
      </c>
      <c r="B23" s="550"/>
      <c r="C23" s="550"/>
      <c r="D23" s="195"/>
      <c r="E23" s="198"/>
      <c r="F23" s="195"/>
      <c r="G23" s="198"/>
      <c r="H23" s="195"/>
      <c r="I23" s="196"/>
    </row>
    <row r="24" spans="1:9" ht="15.75">
      <c r="A24" s="197" t="s">
        <v>641</v>
      </c>
      <c r="B24" s="191"/>
      <c r="C24" s="191"/>
      <c r="D24" s="195">
        <f>D6-D16</f>
        <v>40590154412</v>
      </c>
      <c r="E24" s="195">
        <f>E6-E16</f>
        <v>292581167</v>
      </c>
      <c r="F24" s="195">
        <f>F6-F16</f>
        <v>414484804090</v>
      </c>
      <c r="G24" s="195">
        <f>G6-G16</f>
        <v>127268977</v>
      </c>
      <c r="H24" s="195">
        <f>H6-H16</f>
        <v>30886364</v>
      </c>
      <c r="I24" s="196">
        <f t="shared" si="0"/>
        <v>455525695010</v>
      </c>
    </row>
    <row r="25" spans="1:9" ht="15.75">
      <c r="A25" s="576" t="s">
        <v>675</v>
      </c>
      <c r="B25" s="577"/>
      <c r="C25" s="578"/>
      <c r="D25" s="204">
        <f>D14-D22</f>
        <v>43998242244</v>
      </c>
      <c r="E25" s="204">
        <f>E14-E22</f>
        <v>236784022</v>
      </c>
      <c r="F25" s="204">
        <f>F14-F22</f>
        <v>390325302859</v>
      </c>
      <c r="G25" s="204">
        <f>G14-G22</f>
        <v>294753709</v>
      </c>
      <c r="H25" s="204">
        <f>H14-H22</f>
        <v>20590910</v>
      </c>
      <c r="I25" s="211">
        <f t="shared" si="0"/>
        <v>434875673744</v>
      </c>
    </row>
    <row r="26" spans="1:9" ht="15.75">
      <c r="A26" s="152"/>
      <c r="B26" s="153"/>
      <c r="C26" s="153"/>
      <c r="D26" s="153"/>
      <c r="E26" s="153"/>
      <c r="F26" s="153"/>
      <c r="G26" s="153"/>
      <c r="H26" s="153"/>
      <c r="I26" s="206"/>
    </row>
    <row r="27" spans="1:9" ht="15.75">
      <c r="A27" s="152"/>
      <c r="B27" s="153"/>
      <c r="C27" s="153"/>
      <c r="D27" s="153"/>
      <c r="E27" s="153"/>
      <c r="F27" s="153"/>
      <c r="G27" s="153"/>
      <c r="H27" s="153"/>
      <c r="I27" s="206"/>
    </row>
    <row r="28" spans="1:9" ht="15.75">
      <c r="A28" s="207" t="s">
        <v>430</v>
      </c>
      <c r="B28" s="175"/>
      <c r="C28" s="175"/>
      <c r="D28" s="175"/>
      <c r="E28" s="175"/>
      <c r="F28" s="175"/>
      <c r="G28" s="175"/>
      <c r="H28" s="175"/>
      <c r="I28" s="208"/>
    </row>
    <row r="29" spans="1:9" ht="15">
      <c r="A29" s="558" t="s">
        <v>343</v>
      </c>
      <c r="B29" s="559"/>
      <c r="C29" s="559"/>
      <c r="D29" s="560"/>
      <c r="E29" s="551" t="s">
        <v>423</v>
      </c>
      <c r="F29" s="551" t="s">
        <v>424</v>
      </c>
      <c r="G29" s="551" t="s">
        <v>425</v>
      </c>
      <c r="H29" s="551" t="s">
        <v>426</v>
      </c>
      <c r="I29" s="551" t="s">
        <v>420</v>
      </c>
    </row>
    <row r="30" spans="1:9" ht="15">
      <c r="A30" s="567"/>
      <c r="B30" s="568"/>
      <c r="C30" s="568"/>
      <c r="D30" s="569"/>
      <c r="E30" s="554"/>
      <c r="F30" s="552"/>
      <c r="G30" s="552"/>
      <c r="H30" s="552"/>
      <c r="I30" s="554"/>
    </row>
    <row r="31" spans="1:9" ht="6.75" customHeight="1">
      <c r="A31" s="570"/>
      <c r="B31" s="571"/>
      <c r="C31" s="571"/>
      <c r="D31" s="572"/>
      <c r="E31" s="555"/>
      <c r="F31" s="553"/>
      <c r="G31" s="553"/>
      <c r="H31" s="553"/>
      <c r="I31" s="555"/>
    </row>
    <row r="32" spans="1:9" ht="15.75">
      <c r="A32" s="556" t="s">
        <v>348</v>
      </c>
      <c r="B32" s="557"/>
      <c r="C32" s="557"/>
      <c r="D32" s="209"/>
      <c r="E32" s="186"/>
      <c r="F32" s="186"/>
      <c r="G32" s="188"/>
      <c r="H32" s="188"/>
      <c r="I32" s="188"/>
    </row>
    <row r="33" spans="1:9" ht="15.75">
      <c r="A33" s="190" t="s">
        <v>349</v>
      </c>
      <c r="B33" s="191"/>
      <c r="C33" s="191"/>
      <c r="D33" s="193"/>
      <c r="E33" s="192"/>
      <c r="F33" s="193"/>
      <c r="G33" s="210"/>
      <c r="H33" s="195"/>
      <c r="I33" s="196"/>
    </row>
    <row r="34" spans="1:9" ht="15.75">
      <c r="A34" s="197" t="s">
        <v>350</v>
      </c>
      <c r="B34" s="191"/>
      <c r="C34" s="191"/>
      <c r="D34" s="193"/>
      <c r="E34" s="192"/>
      <c r="F34" s="193"/>
      <c r="G34" s="195"/>
      <c r="H34" s="195"/>
      <c r="I34" s="199"/>
    </row>
    <row r="35" spans="1:9" ht="15.75">
      <c r="A35" s="197" t="s">
        <v>351</v>
      </c>
      <c r="B35" s="191"/>
      <c r="C35" s="191"/>
      <c r="D35" s="193"/>
      <c r="E35" s="192"/>
      <c r="F35" s="193"/>
      <c r="G35" s="195"/>
      <c r="H35" s="195"/>
      <c r="I35" s="199"/>
    </row>
    <row r="36" spans="1:9" ht="15.75">
      <c r="A36" s="197" t="s">
        <v>352</v>
      </c>
      <c r="B36" s="191"/>
      <c r="C36" s="191"/>
      <c r="D36" s="193"/>
      <c r="E36" s="192"/>
      <c r="F36" s="193"/>
      <c r="G36" s="195"/>
      <c r="H36" s="195"/>
      <c r="I36" s="199"/>
    </row>
    <row r="37" spans="1:9" ht="15.75">
      <c r="A37" s="197" t="s">
        <v>353</v>
      </c>
      <c r="B37" s="191"/>
      <c r="C37" s="191"/>
      <c r="D37" s="193"/>
      <c r="E37" s="192"/>
      <c r="F37" s="193"/>
      <c r="G37" s="195"/>
      <c r="H37" s="195"/>
      <c r="I37" s="199"/>
    </row>
    <row r="38" spans="1:9" ht="15.75">
      <c r="A38" s="197" t="s">
        <v>354</v>
      </c>
      <c r="B38" s="191"/>
      <c r="C38" s="191"/>
      <c r="D38" s="193"/>
      <c r="E38" s="192"/>
      <c r="F38" s="193"/>
      <c r="G38" s="195"/>
      <c r="H38" s="195"/>
      <c r="I38" s="199"/>
    </row>
    <row r="39" spans="1:9" ht="15.75">
      <c r="A39" s="197" t="s">
        <v>355</v>
      </c>
      <c r="B39" s="191"/>
      <c r="C39" s="191"/>
      <c r="D39" s="193"/>
      <c r="E39" s="192"/>
      <c r="F39" s="193"/>
      <c r="G39" s="195"/>
      <c r="H39" s="195"/>
      <c r="I39" s="199"/>
    </row>
    <row r="40" spans="1:9" ht="15.75">
      <c r="A40" s="190" t="s">
        <v>356</v>
      </c>
      <c r="B40" s="191"/>
      <c r="C40" s="191"/>
      <c r="D40" s="193"/>
      <c r="E40" s="192"/>
      <c r="F40" s="193"/>
      <c r="G40" s="210"/>
      <c r="H40" s="195"/>
      <c r="I40" s="196"/>
    </row>
    <row r="41" spans="1:9" ht="15.75">
      <c r="A41" s="549" t="s">
        <v>357</v>
      </c>
      <c r="B41" s="550"/>
      <c r="C41" s="550"/>
      <c r="D41" s="193"/>
      <c r="E41" s="192"/>
      <c r="F41" s="193"/>
      <c r="G41" s="195"/>
      <c r="H41" s="195"/>
      <c r="I41" s="196"/>
    </row>
    <row r="42" spans="1:9" ht="15.75">
      <c r="A42" s="190" t="s">
        <v>469</v>
      </c>
      <c r="B42" s="191"/>
      <c r="C42" s="191"/>
      <c r="D42" s="193"/>
      <c r="E42" s="192"/>
      <c r="F42" s="193"/>
      <c r="G42" s="210"/>
      <c r="H42" s="195"/>
      <c r="I42" s="196"/>
    </row>
    <row r="43" spans="1:9" ht="15.75">
      <c r="A43" s="197" t="s">
        <v>358</v>
      </c>
      <c r="B43" s="191"/>
      <c r="C43" s="191"/>
      <c r="D43" s="193"/>
      <c r="E43" s="192"/>
      <c r="F43" s="193"/>
      <c r="G43" s="195"/>
      <c r="H43" s="195"/>
      <c r="I43" s="199"/>
    </row>
    <row r="44" spans="1:9" ht="15.75">
      <c r="A44" s="197" t="s">
        <v>353</v>
      </c>
      <c r="B44" s="191"/>
      <c r="C44" s="191"/>
      <c r="D44" s="193"/>
      <c r="E44" s="192"/>
      <c r="F44" s="193"/>
      <c r="G44" s="195"/>
      <c r="H44" s="195"/>
      <c r="I44" s="199"/>
    </row>
    <row r="45" spans="1:9" ht="15.75">
      <c r="A45" s="197" t="s">
        <v>354</v>
      </c>
      <c r="B45" s="191"/>
      <c r="C45" s="191"/>
      <c r="D45" s="193"/>
      <c r="E45" s="192"/>
      <c r="F45" s="193"/>
      <c r="G45" s="195"/>
      <c r="H45" s="195"/>
      <c r="I45" s="199"/>
    </row>
    <row r="46" spans="1:9" ht="15.75">
      <c r="A46" s="197" t="s">
        <v>355</v>
      </c>
      <c r="B46" s="191"/>
      <c r="C46" s="191"/>
      <c r="D46" s="193"/>
      <c r="E46" s="192"/>
      <c r="F46" s="193"/>
      <c r="G46" s="195"/>
      <c r="H46" s="195"/>
      <c r="I46" s="199"/>
    </row>
    <row r="47" spans="1:9" ht="15.75">
      <c r="A47" s="190" t="s">
        <v>356</v>
      </c>
      <c r="B47" s="191"/>
      <c r="C47" s="191"/>
      <c r="D47" s="193"/>
      <c r="E47" s="192"/>
      <c r="F47" s="193"/>
      <c r="G47" s="210"/>
      <c r="H47" s="195"/>
      <c r="I47" s="196"/>
    </row>
    <row r="48" spans="1:9" ht="15.75">
      <c r="A48" s="549" t="s">
        <v>431</v>
      </c>
      <c r="B48" s="550"/>
      <c r="C48" s="550"/>
      <c r="D48" s="193"/>
      <c r="E48" s="192"/>
      <c r="F48" s="193"/>
      <c r="G48" s="195"/>
      <c r="H48" s="195"/>
      <c r="I48" s="199"/>
    </row>
    <row r="49" spans="1:9" ht="15.75">
      <c r="A49" s="197" t="s">
        <v>429</v>
      </c>
      <c r="B49" s="191"/>
      <c r="C49" s="191"/>
      <c r="D49" s="193"/>
      <c r="E49" s="192"/>
      <c r="F49" s="193"/>
      <c r="G49" s="210"/>
      <c r="H49" s="195"/>
      <c r="I49" s="196"/>
    </row>
    <row r="50" spans="1:9" ht="15.75">
      <c r="A50" s="200" t="s">
        <v>432</v>
      </c>
      <c r="B50" s="201"/>
      <c r="C50" s="201"/>
      <c r="D50" s="203"/>
      <c r="E50" s="202"/>
      <c r="F50" s="203"/>
      <c r="G50" s="211"/>
      <c r="H50" s="204"/>
      <c r="I50" s="205"/>
    </row>
    <row r="51" spans="1:9" ht="24.75" customHeight="1">
      <c r="A51" s="207" t="s">
        <v>433</v>
      </c>
      <c r="B51" s="175"/>
      <c r="C51" s="175"/>
      <c r="D51" s="175"/>
      <c r="E51" s="175"/>
      <c r="F51" s="175"/>
      <c r="G51" s="175"/>
      <c r="H51" s="175"/>
      <c r="I51" s="208"/>
    </row>
    <row r="52" spans="1:9" ht="15">
      <c r="A52" s="558" t="s">
        <v>343</v>
      </c>
      <c r="B52" s="559"/>
      <c r="C52" s="560"/>
      <c r="D52" s="551" t="s">
        <v>434</v>
      </c>
      <c r="E52" s="551" t="s">
        <v>435</v>
      </c>
      <c r="F52" s="551" t="s">
        <v>470</v>
      </c>
      <c r="G52" s="551" t="s">
        <v>436</v>
      </c>
      <c r="H52" s="551" t="s">
        <v>437</v>
      </c>
      <c r="I52" s="551" t="s">
        <v>420</v>
      </c>
    </row>
    <row r="53" spans="1:9" ht="15">
      <c r="A53" s="561"/>
      <c r="B53" s="562"/>
      <c r="C53" s="563"/>
      <c r="D53" s="554"/>
      <c r="E53" s="554"/>
      <c r="F53" s="552"/>
      <c r="G53" s="552"/>
      <c r="H53" s="552"/>
      <c r="I53" s="554"/>
    </row>
    <row r="54" spans="1:9" ht="7.5" customHeight="1">
      <c r="A54" s="564"/>
      <c r="B54" s="565"/>
      <c r="C54" s="566"/>
      <c r="D54" s="555"/>
      <c r="E54" s="555"/>
      <c r="F54" s="553"/>
      <c r="G54" s="553"/>
      <c r="H54" s="553"/>
      <c r="I54" s="555"/>
    </row>
    <row r="55" spans="1:9" ht="15.75">
      <c r="A55" s="556" t="s">
        <v>438</v>
      </c>
      <c r="B55" s="557"/>
      <c r="C55" s="557"/>
      <c r="D55" s="188"/>
      <c r="E55" s="187"/>
      <c r="F55" s="188"/>
      <c r="G55" s="187"/>
      <c r="H55" s="188"/>
      <c r="I55" s="189"/>
    </row>
    <row r="56" spans="1:9" s="2" customFormat="1" ht="15.75">
      <c r="A56" s="190" t="s">
        <v>349</v>
      </c>
      <c r="B56" s="239"/>
      <c r="C56" s="239"/>
      <c r="D56" s="210">
        <v>13183372914</v>
      </c>
      <c r="E56" s="194"/>
      <c r="F56" s="210"/>
      <c r="G56" s="194">
        <v>52000000</v>
      </c>
      <c r="H56" s="210">
        <v>0</v>
      </c>
      <c r="I56" s="196">
        <f>SUM(D56:H56)</f>
        <v>13235372914</v>
      </c>
    </row>
    <row r="57" spans="1:9" ht="15.75">
      <c r="A57" s="197" t="s">
        <v>350</v>
      </c>
      <c r="B57" s="191"/>
      <c r="C57" s="191"/>
      <c r="D57" s="195"/>
      <c r="E57" s="198"/>
      <c r="F57" s="195"/>
      <c r="G57" s="198"/>
      <c r="H57" s="195"/>
      <c r="I57" s="199">
        <f aca="true" t="shared" si="1" ref="I57:I71">SUM(D57:H57)</f>
        <v>0</v>
      </c>
    </row>
    <row r="58" spans="1:9" ht="15.75">
      <c r="A58" s="197" t="s">
        <v>485</v>
      </c>
      <c r="B58" s="191"/>
      <c r="C58" s="191"/>
      <c r="D58" s="195"/>
      <c r="E58" s="198"/>
      <c r="F58" s="195"/>
      <c r="G58" s="198"/>
      <c r="H58" s="195"/>
      <c r="I58" s="199">
        <f t="shared" si="1"/>
        <v>0</v>
      </c>
    </row>
    <row r="59" spans="1:9" ht="15.75">
      <c r="A59" s="197" t="s">
        <v>439</v>
      </c>
      <c r="B59" s="191"/>
      <c r="C59" s="191"/>
      <c r="D59" s="195"/>
      <c r="E59" s="198"/>
      <c r="F59" s="195"/>
      <c r="G59" s="198"/>
      <c r="H59" s="195"/>
      <c r="I59" s="199">
        <f t="shared" si="1"/>
        <v>0</v>
      </c>
    </row>
    <row r="60" spans="1:9" ht="15.75">
      <c r="A60" s="197" t="s">
        <v>352</v>
      </c>
      <c r="B60" s="191"/>
      <c r="C60" s="191"/>
      <c r="D60" s="195"/>
      <c r="E60" s="198"/>
      <c r="F60" s="195"/>
      <c r="G60" s="198"/>
      <c r="H60" s="195"/>
      <c r="I60" s="199">
        <f t="shared" si="1"/>
        <v>0</v>
      </c>
    </row>
    <row r="61" spans="1:9" ht="15.75">
      <c r="A61" s="197" t="s">
        <v>355</v>
      </c>
      <c r="B61" s="191"/>
      <c r="C61" s="191"/>
      <c r="D61" s="195"/>
      <c r="E61" s="198"/>
      <c r="F61" s="195"/>
      <c r="G61" s="198"/>
      <c r="H61" s="195"/>
      <c r="I61" s="199">
        <f t="shared" si="1"/>
        <v>0</v>
      </c>
    </row>
    <row r="62" spans="1:10" s="2" customFormat="1" ht="15.75">
      <c r="A62" s="190" t="s">
        <v>636</v>
      </c>
      <c r="B62" s="364" t="s">
        <v>673</v>
      </c>
      <c r="C62" s="239"/>
      <c r="D62" s="210">
        <f>D56+D57+D58+D59+D60-D61</f>
        <v>13183372914</v>
      </c>
      <c r="E62" s="210">
        <f>E56+E57+E58+E59+E60-E61</f>
        <v>0</v>
      </c>
      <c r="F62" s="210">
        <f>F56+F57+F58+F59+F60-F61</f>
        <v>0</v>
      </c>
      <c r="G62" s="210">
        <f>G56+G57+G58+G59+G60-G61</f>
        <v>52000000</v>
      </c>
      <c r="H62" s="210">
        <f>H56+H57+H58+H59+H60-H61</f>
        <v>0</v>
      </c>
      <c r="I62" s="196">
        <f t="shared" si="1"/>
        <v>13235372914</v>
      </c>
      <c r="J62" s="2" t="s">
        <v>419</v>
      </c>
    </row>
    <row r="63" spans="1:9" ht="15.75">
      <c r="A63" s="549" t="s">
        <v>427</v>
      </c>
      <c r="B63" s="550"/>
      <c r="C63" s="550"/>
      <c r="D63" s="195"/>
      <c r="E63" s="198"/>
      <c r="F63" s="195"/>
      <c r="G63" s="198"/>
      <c r="H63" s="195"/>
      <c r="I63" s="199">
        <f t="shared" si="1"/>
        <v>0</v>
      </c>
    </row>
    <row r="64" spans="1:9" s="2" customFormat="1" ht="15.75">
      <c r="A64" s="190" t="s">
        <v>349</v>
      </c>
      <c r="B64" s="239"/>
      <c r="C64" s="239"/>
      <c r="D64" s="210">
        <v>0</v>
      </c>
      <c r="E64" s="194">
        <v>0</v>
      </c>
      <c r="F64" s="210">
        <v>0</v>
      </c>
      <c r="G64" s="194">
        <v>33431967</v>
      </c>
      <c r="H64" s="210">
        <v>0</v>
      </c>
      <c r="I64" s="196">
        <f t="shared" si="1"/>
        <v>33431967</v>
      </c>
    </row>
    <row r="65" spans="1:9" ht="15.75">
      <c r="A65" s="197" t="s">
        <v>358</v>
      </c>
      <c r="B65" s="191"/>
      <c r="C65" s="191"/>
      <c r="D65" s="195"/>
      <c r="E65" s="198"/>
      <c r="F65" s="195"/>
      <c r="G65" s="198">
        <v>12821919</v>
      </c>
      <c r="H65" s="195"/>
      <c r="I65" s="199">
        <f t="shared" si="1"/>
        <v>12821919</v>
      </c>
    </row>
    <row r="66" spans="1:9" ht="15.75">
      <c r="A66" s="197" t="s">
        <v>485</v>
      </c>
      <c r="B66" s="191"/>
      <c r="C66" s="191"/>
      <c r="D66" s="195"/>
      <c r="E66" s="198"/>
      <c r="F66" s="195"/>
      <c r="G66" s="198"/>
      <c r="H66" s="195"/>
      <c r="I66" s="199">
        <f t="shared" si="1"/>
        <v>0</v>
      </c>
    </row>
    <row r="67" spans="1:9" ht="15.75">
      <c r="A67" s="197" t="s">
        <v>355</v>
      </c>
      <c r="B67" s="191"/>
      <c r="C67" s="191"/>
      <c r="D67" s="195"/>
      <c r="E67" s="198"/>
      <c r="F67" s="195"/>
      <c r="G67" s="198"/>
      <c r="H67" s="249"/>
      <c r="I67" s="250">
        <f t="shared" si="1"/>
        <v>0</v>
      </c>
    </row>
    <row r="68" spans="1:10" s="2" customFormat="1" ht="15.75">
      <c r="A68" s="190" t="s">
        <v>541</v>
      </c>
      <c r="B68" s="364" t="s">
        <v>673</v>
      </c>
      <c r="C68" s="239"/>
      <c r="D68" s="210">
        <f>D64+D65+D66+D67</f>
        <v>0</v>
      </c>
      <c r="E68" s="210">
        <f>E64+E65+E66+E67</f>
        <v>0</v>
      </c>
      <c r="F68" s="210">
        <f>F64+F65+F66+F67</f>
        <v>0</v>
      </c>
      <c r="G68" s="210">
        <f>G64+G65+G66+G67</f>
        <v>46253886</v>
      </c>
      <c r="H68" s="210">
        <f>H64+H65+H66-H67</f>
        <v>0</v>
      </c>
      <c r="I68" s="196">
        <f t="shared" si="1"/>
        <v>46253886</v>
      </c>
      <c r="J68" s="2" t="s">
        <v>419</v>
      </c>
    </row>
    <row r="69" spans="1:9" ht="15.75">
      <c r="A69" s="549" t="s">
        <v>440</v>
      </c>
      <c r="B69" s="550"/>
      <c r="C69" s="550"/>
      <c r="D69" s="195"/>
      <c r="E69" s="198"/>
      <c r="F69" s="195"/>
      <c r="G69" s="198"/>
      <c r="H69" s="195"/>
      <c r="I69" s="196"/>
    </row>
    <row r="70" spans="1:9" s="2" customFormat="1" ht="15.75">
      <c r="A70" s="190" t="s">
        <v>429</v>
      </c>
      <c r="B70" s="239"/>
      <c r="C70" s="239"/>
      <c r="D70" s="210">
        <f>D56-D64</f>
        <v>13183372914</v>
      </c>
      <c r="E70" s="210">
        <f>E56-E64</f>
        <v>0</v>
      </c>
      <c r="F70" s="210">
        <f>F56-F64</f>
        <v>0</v>
      </c>
      <c r="G70" s="210">
        <f>G56-G64</f>
        <v>18568033</v>
      </c>
      <c r="H70" s="210">
        <f>H56-H64</f>
        <v>0</v>
      </c>
      <c r="I70" s="196">
        <f t="shared" si="1"/>
        <v>13201940947</v>
      </c>
    </row>
    <row r="71" spans="1:10" s="2" customFormat="1" ht="15.75">
      <c r="A71" s="215" t="s">
        <v>640</v>
      </c>
      <c r="B71" s="365" t="s">
        <v>673</v>
      </c>
      <c r="C71" s="287"/>
      <c r="D71" s="211">
        <f>D62-D68</f>
        <v>13183372914</v>
      </c>
      <c r="E71" s="211">
        <f>E62-E68</f>
        <v>0</v>
      </c>
      <c r="F71" s="211">
        <f>F62-F68</f>
        <v>0</v>
      </c>
      <c r="G71" s="211">
        <f>G62-G68</f>
        <v>5746114</v>
      </c>
      <c r="H71" s="211">
        <f>H62-H68</f>
        <v>0</v>
      </c>
      <c r="I71" s="211">
        <f t="shared" si="1"/>
        <v>13189119028</v>
      </c>
      <c r="J71" s="2" t="s">
        <v>419</v>
      </c>
    </row>
  </sheetData>
  <sheetProtection password="DAF5" sheet="1"/>
  <mergeCells count="33">
    <mergeCell ref="A1:I1"/>
    <mergeCell ref="A2:C4"/>
    <mergeCell ref="D2:D4"/>
    <mergeCell ref="E2:E4"/>
    <mergeCell ref="F2:F4"/>
    <mergeCell ref="G2:G4"/>
    <mergeCell ref="H2:H4"/>
    <mergeCell ref="I2:I4"/>
    <mergeCell ref="A5:C5"/>
    <mergeCell ref="A15:C15"/>
    <mergeCell ref="A23:C23"/>
    <mergeCell ref="A29:D31"/>
    <mergeCell ref="A14:C14"/>
    <mergeCell ref="A22:C22"/>
    <mergeCell ref="A25:C25"/>
    <mergeCell ref="I29:I31"/>
    <mergeCell ref="A32:C32"/>
    <mergeCell ref="A41:C41"/>
    <mergeCell ref="A48:C48"/>
    <mergeCell ref="E29:E31"/>
    <mergeCell ref="F29:F31"/>
    <mergeCell ref="G29:G31"/>
    <mergeCell ref="H29:H31"/>
    <mergeCell ref="A63:C63"/>
    <mergeCell ref="A69:C69"/>
    <mergeCell ref="G52:G54"/>
    <mergeCell ref="H52:H54"/>
    <mergeCell ref="I52:I54"/>
    <mergeCell ref="A55:C55"/>
    <mergeCell ref="A52:C54"/>
    <mergeCell ref="D52:D54"/>
    <mergeCell ref="E52:E54"/>
    <mergeCell ref="F52:F54"/>
  </mergeCells>
  <printOptions horizontalCentered="1"/>
  <pageMargins left="0.393700787401575" right="0.393700787401575" top="0.484251969" bottom="0.196850393700787" header="0.511811023622047" footer="0.511811023622047"/>
  <pageSetup firstPageNumber="11"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3">
      <selection activeCell="L7" sqref="L7"/>
    </sheetView>
  </sheetViews>
  <sheetFormatPr defaultColWidth="8.796875" defaultRowHeight="15"/>
  <cols>
    <col min="1" max="1" width="27.3984375" style="9" customWidth="1"/>
    <col min="2" max="2" width="6.3984375" style="9" customWidth="1"/>
    <col min="3" max="3" width="8.59765625" style="9" customWidth="1"/>
    <col min="4" max="5" width="10.3984375" style="9" customWidth="1"/>
    <col min="6" max="6" width="11.69921875" style="9" customWidth="1"/>
    <col min="7" max="7" width="12.3984375" style="9" customWidth="1"/>
    <col min="8" max="8" width="13" style="9" customWidth="1"/>
    <col min="9" max="9" width="10.69921875" style="9" customWidth="1"/>
    <col min="10" max="10" width="12.5" style="9" customWidth="1"/>
    <col min="11" max="16384" width="9" style="9" customWidth="1"/>
  </cols>
  <sheetData>
    <row r="1" spans="1:10" s="11" customFormat="1" ht="15.75">
      <c r="A1" s="23" t="s">
        <v>1</v>
      </c>
      <c r="B1" s="35"/>
      <c r="C1" s="35"/>
      <c r="D1" s="35"/>
      <c r="E1" s="35"/>
      <c r="F1" s="35"/>
      <c r="G1" s="35"/>
      <c r="H1" s="35"/>
      <c r="I1" s="35"/>
      <c r="J1" s="42"/>
    </row>
    <row r="2" spans="1:10" s="11" customFormat="1" ht="15.75">
      <c r="A2" s="33" t="s">
        <v>2</v>
      </c>
      <c r="B2" s="34"/>
      <c r="C2" s="34"/>
      <c r="D2" s="34"/>
      <c r="E2" s="34"/>
      <c r="F2" s="34"/>
      <c r="G2" s="34"/>
      <c r="H2" s="34"/>
      <c r="I2" s="34"/>
      <c r="J2" s="46"/>
    </row>
    <row r="3" spans="1:10" s="10" customFormat="1" ht="52.5" customHeight="1">
      <c r="A3" s="75"/>
      <c r="B3" s="580" t="s">
        <v>98</v>
      </c>
      <c r="C3" s="581"/>
      <c r="D3" s="76" t="s">
        <v>545</v>
      </c>
      <c r="E3" s="76" t="s">
        <v>99</v>
      </c>
      <c r="F3" s="76" t="s">
        <v>100</v>
      </c>
      <c r="G3" s="76" t="s">
        <v>101</v>
      </c>
      <c r="H3" s="76" t="s">
        <v>102</v>
      </c>
      <c r="I3" s="76" t="s">
        <v>131</v>
      </c>
      <c r="J3" s="76" t="s">
        <v>103</v>
      </c>
    </row>
    <row r="4" spans="1:10" s="10" customFormat="1" ht="15">
      <c r="A4" s="44" t="s">
        <v>104</v>
      </c>
      <c r="B4" s="44">
        <v>1</v>
      </c>
      <c r="C4" s="44">
        <v>2</v>
      </c>
      <c r="D4" s="44">
        <v>3</v>
      </c>
      <c r="E4" s="44">
        <v>4</v>
      </c>
      <c r="F4" s="44">
        <v>5</v>
      </c>
      <c r="G4" s="44">
        <v>6</v>
      </c>
      <c r="H4" s="44">
        <v>7</v>
      </c>
      <c r="I4" s="44">
        <v>8</v>
      </c>
      <c r="J4" s="44">
        <v>9</v>
      </c>
    </row>
    <row r="5" spans="1:10" ht="15.75">
      <c r="A5" s="77" t="s">
        <v>637</v>
      </c>
      <c r="B5" s="582">
        <v>150000000000</v>
      </c>
      <c r="C5" s="583"/>
      <c r="D5" s="72">
        <v>132428325</v>
      </c>
      <c r="E5" s="49">
        <v>0</v>
      </c>
      <c r="F5" s="72">
        <v>0</v>
      </c>
      <c r="G5" s="72">
        <v>22932396288</v>
      </c>
      <c r="H5" s="72">
        <v>10306987274</v>
      </c>
      <c r="I5" s="72">
        <v>3410429248</v>
      </c>
      <c r="J5" s="72">
        <v>96854837797</v>
      </c>
    </row>
    <row r="6" spans="1:10" ht="15">
      <c r="A6" s="43" t="s">
        <v>132</v>
      </c>
      <c r="B6" s="62"/>
      <c r="C6" s="63"/>
      <c r="D6" s="49"/>
      <c r="E6" s="49"/>
      <c r="F6" s="49"/>
      <c r="G6" s="49">
        <f>G7+G8+G9</f>
        <v>379653435</v>
      </c>
      <c r="H6" s="49">
        <f>H7+H8+H9</f>
        <v>166862281</v>
      </c>
      <c r="I6" s="49">
        <f>I7+I8+I9</f>
        <v>0</v>
      </c>
      <c r="J6" s="49">
        <f>J7+J8+J9</f>
        <v>10183468110</v>
      </c>
    </row>
    <row r="7" spans="1:10" ht="15.75">
      <c r="A7" s="78" t="s">
        <v>133</v>
      </c>
      <c r="B7" s="62"/>
      <c r="C7" s="63"/>
      <c r="D7" s="49"/>
      <c r="E7" s="49"/>
      <c r="F7" s="49"/>
      <c r="G7" s="49"/>
      <c r="H7" s="49"/>
      <c r="I7" s="49"/>
      <c r="J7" s="49">
        <v>10183468110</v>
      </c>
    </row>
    <row r="8" spans="1:10" ht="15.75">
      <c r="A8" s="78" t="s">
        <v>135</v>
      </c>
      <c r="B8" s="62"/>
      <c r="C8" s="63"/>
      <c r="D8" s="49"/>
      <c r="E8" s="49"/>
      <c r="F8" s="49"/>
      <c r="G8" s="49"/>
      <c r="H8" s="49"/>
      <c r="I8" s="49"/>
      <c r="J8" s="49"/>
    </row>
    <row r="9" spans="1:10" ht="15.75">
      <c r="A9" s="78" t="s">
        <v>547</v>
      </c>
      <c r="B9" s="62"/>
      <c r="C9" s="63"/>
      <c r="D9" s="49"/>
      <c r="E9" s="49"/>
      <c r="F9" s="49"/>
      <c r="G9" s="49">
        <v>379653435</v>
      </c>
      <c r="H9" s="49">
        <v>166862281</v>
      </c>
      <c r="I9" s="49"/>
      <c r="J9" s="49"/>
    </row>
    <row r="10" spans="1:10" ht="15">
      <c r="A10" s="43" t="s">
        <v>134</v>
      </c>
      <c r="B10" s="62"/>
      <c r="C10" s="63"/>
      <c r="D10" s="49"/>
      <c r="E10" s="49">
        <v>0</v>
      </c>
      <c r="F10" s="49">
        <f>F11+F12+F13+F14</f>
        <v>0</v>
      </c>
      <c r="G10" s="49">
        <f>G11+G12+G13+G14</f>
        <v>0</v>
      </c>
      <c r="H10" s="49">
        <f>H11+H12+H13+H14</f>
        <v>0</v>
      </c>
      <c r="I10" s="49">
        <v>0</v>
      </c>
      <c r="J10" s="49">
        <f>SUM(J11:J14)</f>
        <v>921559866</v>
      </c>
    </row>
    <row r="11" spans="1:10" ht="15.75">
      <c r="A11" s="78" t="s">
        <v>483</v>
      </c>
      <c r="B11" s="62"/>
      <c r="C11" s="63"/>
      <c r="D11" s="49"/>
      <c r="E11" s="49"/>
      <c r="F11" s="49"/>
      <c r="G11" s="49"/>
      <c r="H11" s="49"/>
      <c r="I11" s="49"/>
      <c r="J11" s="49"/>
    </row>
    <row r="12" spans="1:10" ht="15.75">
      <c r="A12" s="78" t="s">
        <v>548</v>
      </c>
      <c r="B12" s="62"/>
      <c r="C12" s="63"/>
      <c r="D12" s="49"/>
      <c r="E12" s="49"/>
      <c r="F12" s="49"/>
      <c r="G12" s="49"/>
      <c r="H12" s="49"/>
      <c r="I12" s="49"/>
      <c r="J12" s="49"/>
    </row>
    <row r="13" spans="1:10" ht="15.75">
      <c r="A13" s="78" t="s">
        <v>644</v>
      </c>
      <c r="B13" s="62"/>
      <c r="C13" s="63"/>
      <c r="D13" s="49"/>
      <c r="E13" s="49"/>
      <c r="F13" s="49"/>
      <c r="G13" s="49"/>
      <c r="H13" s="49"/>
      <c r="I13" s="49"/>
      <c r="J13" s="49">
        <v>629400000</v>
      </c>
    </row>
    <row r="14" spans="1:10" ht="15.75">
      <c r="A14" s="78" t="s">
        <v>482</v>
      </c>
      <c r="B14" s="62"/>
      <c r="C14" s="63"/>
      <c r="D14" s="49"/>
      <c r="E14" s="49"/>
      <c r="F14" s="49"/>
      <c r="G14" s="49"/>
      <c r="H14" s="49"/>
      <c r="I14" s="49"/>
      <c r="J14" s="49">
        <v>292159866</v>
      </c>
    </row>
    <row r="15" spans="1:10" ht="15.75">
      <c r="A15" s="77" t="s">
        <v>642</v>
      </c>
      <c r="B15" s="587">
        <f>B5+B6-B10</f>
        <v>150000000000</v>
      </c>
      <c r="C15" s="588"/>
      <c r="D15" s="72">
        <f>D5+D6-D10</f>
        <v>132428325</v>
      </c>
      <c r="E15" s="49">
        <v>0</v>
      </c>
      <c r="F15" s="72">
        <f>F5+F6-F10</f>
        <v>0</v>
      </c>
      <c r="G15" s="72">
        <f>G5+G6-G10</f>
        <v>23312049723</v>
      </c>
      <c r="H15" s="72">
        <f>H5+H6-H10</f>
        <v>10473849555</v>
      </c>
      <c r="I15" s="72">
        <f>I5+I6-I10</f>
        <v>3410429248</v>
      </c>
      <c r="J15" s="72">
        <f>J5+J6-J10</f>
        <v>106116746041</v>
      </c>
    </row>
    <row r="16" spans="1:10" ht="15.75">
      <c r="A16" s="77" t="s">
        <v>643</v>
      </c>
      <c r="B16" s="587">
        <v>150000000000</v>
      </c>
      <c r="C16" s="588"/>
      <c r="D16" s="72">
        <v>132428325</v>
      </c>
      <c r="E16" s="49">
        <v>0</v>
      </c>
      <c r="F16" s="72">
        <v>0</v>
      </c>
      <c r="G16" s="72">
        <v>23312049723</v>
      </c>
      <c r="H16" s="72">
        <v>10473849555</v>
      </c>
      <c r="I16" s="72">
        <v>3410429248</v>
      </c>
      <c r="J16" s="72">
        <v>106116746041</v>
      </c>
    </row>
    <row r="17" spans="1:10" ht="15">
      <c r="A17" s="43" t="s">
        <v>132</v>
      </c>
      <c r="B17" s="62"/>
      <c r="C17" s="63"/>
      <c r="D17" s="49">
        <f>D18+D19+D20</f>
        <v>2985853</v>
      </c>
      <c r="E17" s="49"/>
      <c r="F17" s="49"/>
      <c r="G17" s="49">
        <f>G18+G19+G20</f>
        <v>852525079</v>
      </c>
      <c r="H17" s="49">
        <f>H18+H19+H20</f>
        <v>135601851</v>
      </c>
      <c r="I17" s="49"/>
      <c r="J17" s="49">
        <f>J18+J19+J20</f>
        <v>-8185953614</v>
      </c>
    </row>
    <row r="18" spans="1:10" ht="15.75">
      <c r="A18" s="78" t="s">
        <v>133</v>
      </c>
      <c r="B18" s="62"/>
      <c r="C18" s="63"/>
      <c r="D18" s="49"/>
      <c r="E18" s="49"/>
      <c r="F18" s="49"/>
      <c r="G18" s="49"/>
      <c r="H18" s="49"/>
      <c r="I18" s="49"/>
      <c r="J18" s="49">
        <v>-8185953614</v>
      </c>
    </row>
    <row r="19" spans="1:10" ht="15.75">
      <c r="A19" s="78" t="s">
        <v>135</v>
      </c>
      <c r="B19" s="62"/>
      <c r="C19" s="63"/>
      <c r="D19" s="49"/>
      <c r="E19" s="49"/>
      <c r="F19" s="71"/>
      <c r="G19" s="49"/>
      <c r="H19" s="49"/>
      <c r="I19" s="49"/>
      <c r="J19" s="49"/>
    </row>
    <row r="20" spans="1:10" ht="15.75">
      <c r="A20" s="78" t="s">
        <v>547</v>
      </c>
      <c r="B20" s="62"/>
      <c r="C20" s="63"/>
      <c r="D20" s="49">
        <v>2985853</v>
      </c>
      <c r="E20" s="49"/>
      <c r="F20" s="71"/>
      <c r="G20" s="49">
        <v>852525079</v>
      </c>
      <c r="H20" s="49">
        <v>135601851</v>
      </c>
      <c r="I20" s="49"/>
      <c r="J20" s="49"/>
    </row>
    <row r="21" spans="1:10" ht="15">
      <c r="A21" s="43" t="s">
        <v>134</v>
      </c>
      <c r="B21" s="62"/>
      <c r="C21" s="63"/>
      <c r="D21" s="49"/>
      <c r="E21" s="49"/>
      <c r="F21" s="288"/>
      <c r="G21" s="49"/>
      <c r="H21" s="49"/>
      <c r="I21" s="49"/>
      <c r="J21" s="49">
        <f>J22+J23+J24</f>
        <v>2633728654</v>
      </c>
    </row>
    <row r="22" spans="1:10" ht="15.75">
      <c r="A22" s="78" t="s">
        <v>136</v>
      </c>
      <c r="B22" s="62"/>
      <c r="C22" s="63"/>
      <c r="D22" s="49"/>
      <c r="E22" s="49"/>
      <c r="F22" s="71"/>
      <c r="G22" s="49"/>
      <c r="H22" s="49"/>
      <c r="I22" s="49"/>
      <c r="J22" s="49"/>
    </row>
    <row r="23" spans="1:10" ht="15.75">
      <c r="A23" s="78" t="s">
        <v>137</v>
      </c>
      <c r="B23" s="62"/>
      <c r="C23" s="63"/>
      <c r="D23" s="49"/>
      <c r="E23" s="49"/>
      <c r="F23" s="71"/>
      <c r="G23" s="49"/>
      <c r="H23" s="49"/>
      <c r="I23" s="49"/>
      <c r="J23" s="49"/>
    </row>
    <row r="24" spans="1:10" ht="15.75">
      <c r="A24" s="78" t="s">
        <v>575</v>
      </c>
      <c r="B24" s="62"/>
      <c r="C24" s="63"/>
      <c r="D24" s="49"/>
      <c r="E24" s="49"/>
      <c r="F24" s="335"/>
      <c r="G24" s="49"/>
      <c r="H24" s="49"/>
      <c r="I24" s="49"/>
      <c r="J24" s="251">
        <v>2633728654</v>
      </c>
    </row>
    <row r="25" spans="1:10" ht="15.75">
      <c r="A25" s="28" t="s">
        <v>680</v>
      </c>
      <c r="B25" s="584">
        <v>150000000000</v>
      </c>
      <c r="C25" s="585"/>
      <c r="D25" s="72">
        <f>D16+D17-D21</f>
        <v>135414178</v>
      </c>
      <c r="E25" s="72">
        <f>SUM(E16:E21)</f>
        <v>0</v>
      </c>
      <c r="F25" s="73">
        <f>F16+F20-F21</f>
        <v>0</v>
      </c>
      <c r="G25" s="72">
        <f>G16+G17-G21</f>
        <v>24164574802</v>
      </c>
      <c r="H25" s="72">
        <f>H16+H17-H21</f>
        <v>10609451406</v>
      </c>
      <c r="I25" s="72">
        <f>I16+I17-I21</f>
        <v>3410429248</v>
      </c>
      <c r="J25" s="79">
        <f>J16+J17-J21</f>
        <v>95297063773</v>
      </c>
    </row>
    <row r="26" spans="1:10" ht="23.25" customHeight="1">
      <c r="A26" s="20"/>
      <c r="B26" s="18"/>
      <c r="C26" s="18"/>
      <c r="D26" s="18"/>
      <c r="E26" s="18"/>
      <c r="F26" s="18"/>
      <c r="G26" s="18"/>
      <c r="H26" s="18"/>
      <c r="I26" s="18"/>
      <c r="J26" s="19"/>
    </row>
    <row r="27" spans="1:10" s="11" customFormat="1" ht="15.75">
      <c r="A27" s="17" t="s">
        <v>3</v>
      </c>
      <c r="B27" s="26"/>
      <c r="C27" s="586" t="s">
        <v>74</v>
      </c>
      <c r="D27" s="586"/>
      <c r="E27" s="586"/>
      <c r="F27" s="586"/>
      <c r="G27" s="586" t="s">
        <v>75</v>
      </c>
      <c r="H27" s="586"/>
      <c r="I27" s="586"/>
      <c r="J27" s="586"/>
    </row>
    <row r="28" spans="1:10" ht="43.5" customHeight="1">
      <c r="A28" s="14"/>
      <c r="B28" s="15"/>
      <c r="C28" s="595" t="s">
        <v>111</v>
      </c>
      <c r="D28" s="596"/>
      <c r="E28" s="45" t="s">
        <v>110</v>
      </c>
      <c r="F28" s="45" t="s">
        <v>109</v>
      </c>
      <c r="G28" s="595" t="s">
        <v>111</v>
      </c>
      <c r="H28" s="596"/>
      <c r="I28" s="45" t="s">
        <v>53</v>
      </c>
      <c r="J28" s="45" t="s">
        <v>109</v>
      </c>
    </row>
    <row r="29" spans="1:10" ht="15">
      <c r="A29" s="14" t="s">
        <v>105</v>
      </c>
      <c r="B29" s="15"/>
      <c r="C29" s="589">
        <v>76532000000</v>
      </c>
      <c r="D29" s="591"/>
      <c r="E29" s="50"/>
      <c r="F29" s="50"/>
      <c r="G29" s="589">
        <f>C29</f>
        <v>76532000000</v>
      </c>
      <c r="H29" s="591"/>
      <c r="I29" s="50"/>
      <c r="J29" s="50"/>
    </row>
    <row r="30" spans="1:10" ht="15">
      <c r="A30" s="14" t="s">
        <v>106</v>
      </c>
      <c r="B30" s="15"/>
      <c r="C30" s="592">
        <v>73468000000</v>
      </c>
      <c r="D30" s="594"/>
      <c r="E30" s="50"/>
      <c r="F30" s="50"/>
      <c r="G30" s="592">
        <f>C30</f>
        <v>73468000000</v>
      </c>
      <c r="H30" s="594"/>
      <c r="I30" s="50"/>
      <c r="J30" s="50"/>
    </row>
    <row r="31" spans="1:10" ht="15">
      <c r="A31" s="14" t="s">
        <v>107</v>
      </c>
      <c r="B31" s="15"/>
      <c r="C31" s="592"/>
      <c r="D31" s="594"/>
      <c r="E31" s="50"/>
      <c r="F31" s="50"/>
      <c r="G31" s="592"/>
      <c r="H31" s="594"/>
      <c r="I31" s="50"/>
      <c r="J31" s="50"/>
    </row>
    <row r="32" spans="1:10" ht="15">
      <c r="A32" s="14" t="s">
        <v>108</v>
      </c>
      <c r="B32" s="15"/>
      <c r="C32" s="592"/>
      <c r="D32" s="594"/>
      <c r="E32" s="50"/>
      <c r="F32" s="50"/>
      <c r="G32" s="592"/>
      <c r="H32" s="594"/>
      <c r="I32" s="50"/>
      <c r="J32" s="50"/>
    </row>
    <row r="33" spans="1:10" ht="15.75">
      <c r="A33" s="29" t="s">
        <v>48</v>
      </c>
      <c r="B33" s="32"/>
      <c r="C33" s="597">
        <f>SUM(C29:D32)</f>
        <v>150000000000</v>
      </c>
      <c r="D33" s="598"/>
      <c r="E33" s="51"/>
      <c r="F33" s="51"/>
      <c r="G33" s="597">
        <f>SUM(G29:H32)</f>
        <v>150000000000</v>
      </c>
      <c r="H33" s="598"/>
      <c r="I33" s="51"/>
      <c r="J33" s="51"/>
    </row>
    <row r="34" spans="1:10" ht="18.75" customHeight="1">
      <c r="A34" s="47" t="s">
        <v>112</v>
      </c>
      <c r="B34" s="18"/>
      <c r="C34" s="18"/>
      <c r="D34" s="18"/>
      <c r="E34" s="18"/>
      <c r="F34" s="18"/>
      <c r="G34" s="18"/>
      <c r="H34" s="18"/>
      <c r="I34" s="18"/>
      <c r="J34" s="19"/>
    </row>
    <row r="35" spans="1:10" ht="15">
      <c r="A35" s="48"/>
      <c r="B35" s="15"/>
      <c r="C35" s="15"/>
      <c r="D35" s="15"/>
      <c r="E35" s="15"/>
      <c r="F35" s="15"/>
      <c r="G35" s="15"/>
      <c r="H35" s="15"/>
      <c r="I35" s="15"/>
      <c r="J35" s="15"/>
    </row>
    <row r="36" spans="1:10" s="11" customFormat="1" ht="15.75">
      <c r="A36" s="17" t="s">
        <v>4</v>
      </c>
      <c r="B36" s="25"/>
      <c r="C36" s="25"/>
      <c r="D36" s="25"/>
      <c r="E36" s="599" t="s">
        <v>46</v>
      </c>
      <c r="F36" s="600"/>
      <c r="G36" s="601"/>
      <c r="H36" s="599" t="s">
        <v>130</v>
      </c>
      <c r="I36" s="600"/>
      <c r="J36" s="601"/>
    </row>
    <row r="37" spans="1:10" ht="15">
      <c r="A37" s="14" t="s">
        <v>113</v>
      </c>
      <c r="B37" s="15"/>
      <c r="C37" s="15"/>
      <c r="D37" s="15"/>
      <c r="E37" s="589"/>
      <c r="F37" s="590"/>
      <c r="G37" s="591"/>
      <c r="H37" s="589"/>
      <c r="I37" s="590"/>
      <c r="J37" s="591"/>
    </row>
    <row r="38" spans="1:10" ht="15">
      <c r="A38" s="14" t="s">
        <v>114</v>
      </c>
      <c r="B38" s="15"/>
      <c r="C38" s="15"/>
      <c r="D38" s="15"/>
      <c r="E38" s="592">
        <v>150000000000</v>
      </c>
      <c r="F38" s="593"/>
      <c r="G38" s="594"/>
      <c r="H38" s="592">
        <v>150000000000</v>
      </c>
      <c r="I38" s="593"/>
      <c r="J38" s="594"/>
    </row>
    <row r="39" spans="1:10" ht="15">
      <c r="A39" s="14" t="s">
        <v>115</v>
      </c>
      <c r="B39" s="15"/>
      <c r="C39" s="15"/>
      <c r="D39" s="15"/>
      <c r="E39" s="592"/>
      <c r="F39" s="593"/>
      <c r="G39" s="594"/>
      <c r="H39" s="593"/>
      <c r="I39" s="593"/>
      <c r="J39" s="594"/>
    </row>
    <row r="40" spans="1:10" ht="15">
      <c r="A40" s="14" t="s">
        <v>116</v>
      </c>
      <c r="B40" s="15"/>
      <c r="C40" s="15"/>
      <c r="D40" s="15"/>
      <c r="E40" s="592"/>
      <c r="F40" s="593"/>
      <c r="G40" s="594"/>
      <c r="H40" s="593"/>
      <c r="I40" s="593"/>
      <c r="J40" s="594"/>
    </row>
    <row r="41" spans="1:10" ht="15">
      <c r="A41" s="14" t="s">
        <v>117</v>
      </c>
      <c r="B41" s="15"/>
      <c r="C41" s="15"/>
      <c r="D41" s="15"/>
      <c r="E41" s="592">
        <v>150000000000</v>
      </c>
      <c r="F41" s="593"/>
      <c r="G41" s="594"/>
      <c r="H41" s="592">
        <v>150000000000</v>
      </c>
      <c r="I41" s="593"/>
      <c r="J41" s="594"/>
    </row>
    <row r="42" spans="1:10" ht="15">
      <c r="A42" s="31" t="s">
        <v>118</v>
      </c>
      <c r="B42" s="32"/>
      <c r="C42" s="32"/>
      <c r="D42" s="32"/>
      <c r="E42" s="602"/>
      <c r="F42" s="603"/>
      <c r="G42" s="604"/>
      <c r="H42" s="602"/>
      <c r="I42" s="603"/>
      <c r="J42" s="604"/>
    </row>
    <row r="43" spans="1:10" s="11" customFormat="1" ht="15.75">
      <c r="A43" s="23" t="s">
        <v>5</v>
      </c>
      <c r="B43" s="35"/>
      <c r="C43" s="35"/>
      <c r="D43" s="35"/>
      <c r="E43" s="35"/>
      <c r="F43" s="35"/>
      <c r="G43" s="35"/>
      <c r="H43" s="35"/>
      <c r="I43" s="35"/>
      <c r="J43" s="42"/>
    </row>
    <row r="44" spans="1:10" ht="15">
      <c r="A44" s="14" t="s">
        <v>119</v>
      </c>
      <c r="B44" s="15"/>
      <c r="C44" s="15"/>
      <c r="D44" s="15"/>
      <c r="E44" s="15"/>
      <c r="F44" s="15"/>
      <c r="G44" s="15"/>
      <c r="H44" s="15"/>
      <c r="I44" s="15"/>
      <c r="J44" s="16"/>
    </row>
    <row r="45" spans="1:10" ht="15">
      <c r="A45" s="14" t="s">
        <v>120</v>
      </c>
      <c r="B45" s="15"/>
      <c r="C45" s="15"/>
      <c r="D45" s="15"/>
      <c r="E45" s="15"/>
      <c r="F45" s="15"/>
      <c r="G45" s="15"/>
      <c r="H45" s="15"/>
      <c r="I45" s="15"/>
      <c r="J45" s="16"/>
    </row>
    <row r="46" spans="1:10" ht="15">
      <c r="A46" s="14" t="s">
        <v>121</v>
      </c>
      <c r="B46" s="15"/>
      <c r="C46" s="15"/>
      <c r="D46" s="15"/>
      <c r="E46" s="15"/>
      <c r="F46" s="15"/>
      <c r="G46" s="15"/>
      <c r="H46" s="15"/>
      <c r="I46" s="15"/>
      <c r="J46" s="16"/>
    </row>
    <row r="47" spans="1:10" ht="15">
      <c r="A47" s="31" t="s">
        <v>122</v>
      </c>
      <c r="B47" s="32"/>
      <c r="C47" s="32"/>
      <c r="D47" s="32"/>
      <c r="E47" s="32"/>
      <c r="F47" s="32"/>
      <c r="G47" s="32"/>
      <c r="H47" s="32"/>
      <c r="I47" s="32"/>
      <c r="J47" s="22"/>
    </row>
    <row r="48" spans="1:10" s="11" customFormat="1" ht="15.75">
      <c r="A48" s="17" t="s">
        <v>6</v>
      </c>
      <c r="B48" s="25"/>
      <c r="C48" s="25"/>
      <c r="D48" s="26"/>
      <c r="E48" s="599" t="s">
        <v>46</v>
      </c>
      <c r="F48" s="600"/>
      <c r="G48" s="601"/>
      <c r="H48" s="599" t="s">
        <v>130</v>
      </c>
      <c r="I48" s="600"/>
      <c r="J48" s="601"/>
    </row>
    <row r="49" spans="1:10" ht="15">
      <c r="A49" s="41" t="s">
        <v>123</v>
      </c>
      <c r="B49" s="24"/>
      <c r="C49" s="24"/>
      <c r="D49" s="24"/>
      <c r="E49" s="53"/>
      <c r="F49" s="54">
        <v>15000000</v>
      </c>
      <c r="G49" s="55"/>
      <c r="H49" s="54"/>
      <c r="I49" s="54">
        <v>15000000</v>
      </c>
      <c r="J49" s="55"/>
    </row>
    <row r="50" spans="1:10" ht="15">
      <c r="A50" s="14" t="s">
        <v>124</v>
      </c>
      <c r="B50" s="15"/>
      <c r="C50" s="15"/>
      <c r="D50" s="15"/>
      <c r="E50" s="56"/>
      <c r="F50" s="57"/>
      <c r="G50" s="58"/>
      <c r="H50" s="57"/>
      <c r="I50" s="57"/>
      <c r="J50" s="58"/>
    </row>
    <row r="51" spans="1:10" ht="15">
      <c r="A51" s="14" t="s">
        <v>125</v>
      </c>
      <c r="B51" s="15"/>
      <c r="C51" s="15"/>
      <c r="D51" s="15"/>
      <c r="E51" s="56"/>
      <c r="F51" s="57">
        <v>15000000</v>
      </c>
      <c r="G51" s="58"/>
      <c r="H51" s="57"/>
      <c r="I51" s="57">
        <v>15000000</v>
      </c>
      <c r="J51" s="58"/>
    </row>
    <row r="52" spans="1:10" ht="15">
      <c r="A52" s="14" t="s">
        <v>126</v>
      </c>
      <c r="B52" s="15"/>
      <c r="C52" s="15"/>
      <c r="D52" s="15"/>
      <c r="E52" s="56"/>
      <c r="F52" s="57"/>
      <c r="G52" s="58"/>
      <c r="H52" s="57"/>
      <c r="I52" s="57"/>
      <c r="J52" s="58"/>
    </row>
    <row r="53" spans="1:10" ht="15">
      <c r="A53" s="14" t="s">
        <v>9</v>
      </c>
      <c r="B53" s="15"/>
      <c r="C53" s="15"/>
      <c r="D53" s="15"/>
      <c r="E53" s="56"/>
      <c r="F53" s="57"/>
      <c r="G53" s="58"/>
      <c r="H53" s="57"/>
      <c r="I53" s="57"/>
      <c r="J53" s="58"/>
    </row>
    <row r="54" spans="1:10" ht="15">
      <c r="A54" s="14" t="s">
        <v>125</v>
      </c>
      <c r="B54" s="15"/>
      <c r="C54" s="15"/>
      <c r="D54" s="15"/>
      <c r="E54" s="56"/>
      <c r="F54" s="57"/>
      <c r="G54" s="58"/>
      <c r="H54" s="57"/>
      <c r="I54" s="57"/>
      <c r="J54" s="58"/>
    </row>
    <row r="55" spans="1:10" ht="15">
      <c r="A55" s="14" t="s">
        <v>126</v>
      </c>
      <c r="B55" s="15"/>
      <c r="C55" s="15"/>
      <c r="D55" s="15"/>
      <c r="E55" s="56"/>
      <c r="F55" s="57"/>
      <c r="G55" s="58"/>
      <c r="H55" s="57"/>
      <c r="I55" s="57"/>
      <c r="J55" s="58"/>
    </row>
    <row r="56" spans="1:10" ht="15">
      <c r="A56" s="14" t="s">
        <v>127</v>
      </c>
      <c r="B56" s="15"/>
      <c r="C56" s="15"/>
      <c r="D56" s="15"/>
      <c r="E56" s="56"/>
      <c r="F56" s="57"/>
      <c r="G56" s="58"/>
      <c r="H56" s="57"/>
      <c r="I56" s="57"/>
      <c r="J56" s="58"/>
    </row>
    <row r="57" spans="1:10" ht="15">
      <c r="A57" s="14" t="s">
        <v>125</v>
      </c>
      <c r="B57" s="15"/>
      <c r="C57" s="15"/>
      <c r="D57" s="15"/>
      <c r="E57" s="56"/>
      <c r="F57" s="57">
        <v>15000000</v>
      </c>
      <c r="G57" s="58"/>
      <c r="H57" s="57"/>
      <c r="I57" s="57">
        <v>15000000</v>
      </c>
      <c r="J57" s="58"/>
    </row>
    <row r="58" spans="1:10" ht="15">
      <c r="A58" s="31" t="s">
        <v>126</v>
      </c>
      <c r="B58" s="32"/>
      <c r="C58" s="32"/>
      <c r="D58" s="32"/>
      <c r="E58" s="59"/>
      <c r="F58" s="60"/>
      <c r="G58" s="61"/>
      <c r="H58" s="60"/>
      <c r="I58" s="60"/>
      <c r="J58" s="61"/>
    </row>
    <row r="59" ht="15.75">
      <c r="A59" s="13" t="s">
        <v>576</v>
      </c>
    </row>
    <row r="60" ht="15">
      <c r="A60" s="9" t="s">
        <v>7</v>
      </c>
    </row>
    <row r="61" ht="15">
      <c r="A61" s="9" t="s">
        <v>128</v>
      </c>
    </row>
    <row r="62" ht="15">
      <c r="A62" s="9" t="s">
        <v>8</v>
      </c>
    </row>
    <row r="63" ht="15">
      <c r="A63" s="9" t="s">
        <v>577</v>
      </c>
    </row>
    <row r="64" ht="15">
      <c r="A64" s="9" t="s">
        <v>129</v>
      </c>
    </row>
  </sheetData>
  <sheetProtection password="DAF5" sheet="1"/>
  <mergeCells count="35">
    <mergeCell ref="H42:J42"/>
    <mergeCell ref="H39:J39"/>
    <mergeCell ref="E42:G42"/>
    <mergeCell ref="C29:D29"/>
    <mergeCell ref="E36:G36"/>
    <mergeCell ref="H36:J36"/>
    <mergeCell ref="H40:J40"/>
    <mergeCell ref="G31:H31"/>
    <mergeCell ref="C32:D32"/>
    <mergeCell ref="G32:H32"/>
    <mergeCell ref="G27:J27"/>
    <mergeCell ref="C31:D31"/>
    <mergeCell ref="E48:G48"/>
    <mergeCell ref="H48:J48"/>
    <mergeCell ref="E37:G37"/>
    <mergeCell ref="E38:G38"/>
    <mergeCell ref="E39:G39"/>
    <mergeCell ref="E40:G40"/>
    <mergeCell ref="E41:G41"/>
    <mergeCell ref="H41:J41"/>
    <mergeCell ref="H37:J37"/>
    <mergeCell ref="H38:J38"/>
    <mergeCell ref="C30:D30"/>
    <mergeCell ref="G28:H28"/>
    <mergeCell ref="C33:D33"/>
    <mergeCell ref="G33:H33"/>
    <mergeCell ref="G29:H29"/>
    <mergeCell ref="G30:H30"/>
    <mergeCell ref="C28:D28"/>
    <mergeCell ref="B3:C3"/>
    <mergeCell ref="B5:C5"/>
    <mergeCell ref="B25:C25"/>
    <mergeCell ref="C27:F27"/>
    <mergeCell ref="B15:C15"/>
    <mergeCell ref="B16:C16"/>
  </mergeCells>
  <printOptions horizontalCentered="1"/>
  <pageMargins left="0.295275590551181" right="0.295275590551181" top="0.734251969"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200"/>
  <sheetViews>
    <sheetView zoomScalePageLayoutView="0" workbookViewId="0" topLeftCell="A19">
      <selection activeCell="K11" sqref="K11"/>
    </sheetView>
  </sheetViews>
  <sheetFormatPr defaultColWidth="8.796875" defaultRowHeight="15"/>
  <cols>
    <col min="5" max="5" width="12.3984375" style="0" customWidth="1"/>
    <col min="7" max="7" width="8.8984375" style="0" customWidth="1"/>
    <col min="9" max="9" width="9.8984375" style="0" customWidth="1"/>
  </cols>
  <sheetData>
    <row r="1" spans="1:9" ht="15.75">
      <c r="A1" s="242" t="s">
        <v>342</v>
      </c>
      <c r="B1" s="243"/>
      <c r="C1" s="243"/>
      <c r="D1" s="243"/>
      <c r="E1" s="243"/>
      <c r="F1" s="243"/>
      <c r="G1" s="243"/>
      <c r="H1" s="243"/>
      <c r="I1" s="244"/>
    </row>
    <row r="2" spans="1:9" ht="15">
      <c r="A2" s="514" t="s">
        <v>343</v>
      </c>
      <c r="B2" s="515"/>
      <c r="C2" s="515"/>
      <c r="D2" s="515"/>
      <c r="E2" s="516"/>
      <c r="F2" s="480" t="s">
        <v>344</v>
      </c>
      <c r="G2" s="480" t="s">
        <v>345</v>
      </c>
      <c r="H2" s="480" t="s">
        <v>346</v>
      </c>
      <c r="I2" s="480" t="s">
        <v>347</v>
      </c>
    </row>
    <row r="3" spans="1:9" ht="15">
      <c r="A3" s="517"/>
      <c r="B3" s="518"/>
      <c r="C3" s="518"/>
      <c r="D3" s="518"/>
      <c r="E3" s="519"/>
      <c r="F3" s="481"/>
      <c r="G3" s="481"/>
      <c r="H3" s="481"/>
      <c r="I3" s="481"/>
    </row>
    <row r="4" spans="1:9" ht="6" customHeight="1">
      <c r="A4" s="520"/>
      <c r="B4" s="521"/>
      <c r="C4" s="521"/>
      <c r="D4" s="521"/>
      <c r="E4" s="522"/>
      <c r="F4" s="482"/>
      <c r="G4" s="482"/>
      <c r="H4" s="482"/>
      <c r="I4" s="482"/>
    </row>
    <row r="5" spans="1:9" ht="15.75">
      <c r="A5" s="508" t="s">
        <v>348</v>
      </c>
      <c r="B5" s="509"/>
      <c r="C5" s="509"/>
      <c r="D5" s="226"/>
      <c r="E5" s="226"/>
      <c r="F5" s="260"/>
      <c r="G5" s="226"/>
      <c r="H5" s="260"/>
      <c r="I5" s="213"/>
    </row>
    <row r="6" spans="1:9" ht="15.75">
      <c r="A6" s="179" t="s">
        <v>349</v>
      </c>
      <c r="B6" s="153"/>
      <c r="C6" s="153"/>
      <c r="D6" s="183"/>
      <c r="E6" s="183"/>
      <c r="F6" s="261"/>
      <c r="G6" s="221"/>
      <c r="H6" s="261"/>
      <c r="I6" s="185"/>
    </row>
    <row r="7" spans="1:9" ht="15.75">
      <c r="A7" s="152" t="s">
        <v>350</v>
      </c>
      <c r="B7" s="153"/>
      <c r="C7" s="153"/>
      <c r="D7" s="183"/>
      <c r="E7" s="183"/>
      <c r="F7" s="261"/>
      <c r="G7" s="183"/>
      <c r="H7" s="261"/>
      <c r="I7" s="155"/>
    </row>
    <row r="8" spans="1:9" ht="15.75">
      <c r="A8" s="152" t="s">
        <v>351</v>
      </c>
      <c r="B8" s="153"/>
      <c r="C8" s="153"/>
      <c r="D8" s="183"/>
      <c r="E8" s="183"/>
      <c r="F8" s="261"/>
      <c r="G8" s="183"/>
      <c r="H8" s="261"/>
      <c r="I8" s="155"/>
    </row>
    <row r="9" spans="1:9" ht="15.75">
      <c r="A9" s="152" t="s">
        <v>352</v>
      </c>
      <c r="B9" s="153"/>
      <c r="C9" s="153"/>
      <c r="D9" s="183"/>
      <c r="E9" s="183"/>
      <c r="F9" s="261"/>
      <c r="G9" s="183"/>
      <c r="H9" s="261"/>
      <c r="I9" s="155"/>
    </row>
    <row r="10" spans="1:9" ht="15.75">
      <c r="A10" s="152" t="s">
        <v>353</v>
      </c>
      <c r="B10" s="153"/>
      <c r="C10" s="153"/>
      <c r="D10" s="183"/>
      <c r="E10" s="183"/>
      <c r="F10" s="261"/>
      <c r="G10" s="183"/>
      <c r="H10" s="261"/>
      <c r="I10" s="155"/>
    </row>
    <row r="11" spans="1:9" ht="15.75">
      <c r="A11" s="152" t="s">
        <v>354</v>
      </c>
      <c r="B11" s="153"/>
      <c r="C11" s="153"/>
      <c r="D11" s="183"/>
      <c r="E11" s="183"/>
      <c r="F11" s="261"/>
      <c r="G11" s="183"/>
      <c r="H11" s="261"/>
      <c r="I11" s="155"/>
    </row>
    <row r="12" spans="1:9" ht="15.75">
      <c r="A12" s="152" t="s">
        <v>355</v>
      </c>
      <c r="B12" s="153"/>
      <c r="C12" s="153"/>
      <c r="D12" s="183"/>
      <c r="E12" s="183"/>
      <c r="F12" s="261"/>
      <c r="G12" s="183"/>
      <c r="H12" s="261"/>
      <c r="I12" s="155"/>
    </row>
    <row r="13" spans="1:9" ht="15.75">
      <c r="A13" s="179" t="s">
        <v>356</v>
      </c>
      <c r="B13" s="153"/>
      <c r="C13" s="153"/>
      <c r="D13" s="183"/>
      <c r="E13" s="183"/>
      <c r="F13" s="261"/>
      <c r="G13" s="221"/>
      <c r="H13" s="261"/>
      <c r="I13" s="185"/>
    </row>
    <row r="14" spans="1:9" ht="15.75">
      <c r="A14" s="511" t="s">
        <v>357</v>
      </c>
      <c r="B14" s="512"/>
      <c r="C14" s="512"/>
      <c r="D14" s="183"/>
      <c r="E14" s="183"/>
      <c r="F14" s="261"/>
      <c r="G14" s="183"/>
      <c r="H14" s="261"/>
      <c r="I14" s="185"/>
    </row>
    <row r="15" spans="1:9" ht="15.75">
      <c r="A15" s="179" t="s">
        <v>349</v>
      </c>
      <c r="B15" s="153"/>
      <c r="C15" s="153"/>
      <c r="D15" s="183"/>
      <c r="E15" s="183"/>
      <c r="F15" s="261"/>
      <c r="G15" s="221"/>
      <c r="H15" s="261"/>
      <c r="I15" s="185"/>
    </row>
    <row r="16" spans="1:9" ht="15.75">
      <c r="A16" s="152" t="s">
        <v>358</v>
      </c>
      <c r="B16" s="153"/>
      <c r="C16" s="153"/>
      <c r="D16" s="183"/>
      <c r="E16" s="183"/>
      <c r="F16" s="261"/>
      <c r="G16" s="183"/>
      <c r="H16" s="261"/>
      <c r="I16" s="155"/>
    </row>
    <row r="17" spans="1:9" ht="15.75">
      <c r="A17" s="152" t="s">
        <v>353</v>
      </c>
      <c r="B17" s="153"/>
      <c r="C17" s="153"/>
      <c r="D17" s="183"/>
      <c r="E17" s="183"/>
      <c r="F17" s="261"/>
      <c r="G17" s="183"/>
      <c r="H17" s="261"/>
      <c r="I17" s="155"/>
    </row>
    <row r="18" spans="1:9" ht="15.75">
      <c r="A18" s="152" t="s">
        <v>354</v>
      </c>
      <c r="B18" s="153"/>
      <c r="C18" s="153"/>
      <c r="D18" s="183"/>
      <c r="E18" s="183"/>
      <c r="F18" s="261"/>
      <c r="G18" s="183"/>
      <c r="H18" s="261"/>
      <c r="I18" s="155"/>
    </row>
    <row r="19" spans="1:9" ht="15.75">
      <c r="A19" s="152" t="s">
        <v>355</v>
      </c>
      <c r="B19" s="153"/>
      <c r="C19" s="153"/>
      <c r="D19" s="183"/>
      <c r="E19" s="183"/>
      <c r="F19" s="261"/>
      <c r="G19" s="183"/>
      <c r="H19" s="261"/>
      <c r="I19" s="155"/>
    </row>
    <row r="20" spans="1:9" ht="15.75">
      <c r="A20" s="265" t="s">
        <v>356</v>
      </c>
      <c r="B20" s="157"/>
      <c r="C20" s="157"/>
      <c r="D20" s="229"/>
      <c r="E20" s="229"/>
      <c r="F20" s="262"/>
      <c r="G20" s="223"/>
      <c r="H20" s="262"/>
      <c r="I20" s="255"/>
    </row>
    <row r="21" spans="1:9" ht="15.75">
      <c r="A21" s="207"/>
      <c r="B21" s="175"/>
      <c r="C21" s="175"/>
      <c r="D21" s="177"/>
      <c r="E21" s="177"/>
      <c r="F21" s="177"/>
      <c r="G21" s="182"/>
      <c r="H21" s="177"/>
      <c r="I21" s="161"/>
    </row>
    <row r="22" spans="1:9" ht="15.75">
      <c r="A22" s="207" t="s">
        <v>359</v>
      </c>
      <c r="B22" s="175"/>
      <c r="C22" s="175"/>
      <c r="D22" s="175"/>
      <c r="E22" s="175"/>
      <c r="F22" s="444" t="s">
        <v>347</v>
      </c>
      <c r="G22" s="445"/>
      <c r="H22" s="446" t="s">
        <v>601</v>
      </c>
      <c r="I22" s="447"/>
    </row>
    <row r="23" spans="1:9" ht="15.75">
      <c r="A23" s="147" t="s">
        <v>513</v>
      </c>
      <c r="B23" s="149"/>
      <c r="C23" s="149"/>
      <c r="D23" s="149"/>
      <c r="E23" s="224"/>
      <c r="F23" s="271"/>
      <c r="G23" s="270"/>
      <c r="H23" s="271"/>
      <c r="I23" s="270"/>
    </row>
    <row r="24" spans="1:9" ht="15.75">
      <c r="A24" s="152" t="s">
        <v>540</v>
      </c>
      <c r="B24" s="153"/>
      <c r="C24" s="153"/>
      <c r="D24" s="153"/>
      <c r="E24" s="206"/>
      <c r="F24" s="448">
        <v>12728257110</v>
      </c>
      <c r="G24" s="449"/>
      <c r="H24" s="448">
        <v>12728257110</v>
      </c>
      <c r="I24" s="449"/>
    </row>
    <row r="25" spans="1:9" ht="15.75">
      <c r="A25" s="152" t="s">
        <v>549</v>
      </c>
      <c r="B25" s="153"/>
      <c r="C25" s="153"/>
      <c r="D25" s="153"/>
      <c r="E25" s="206"/>
      <c r="F25" s="448">
        <v>7082009507</v>
      </c>
      <c r="G25" s="449"/>
      <c r="H25" s="448">
        <v>7082009507</v>
      </c>
      <c r="I25" s="449"/>
    </row>
    <row r="26" spans="1:9" ht="15.75">
      <c r="A26" s="152" t="s">
        <v>550</v>
      </c>
      <c r="B26" s="153"/>
      <c r="C26" s="153"/>
      <c r="D26" s="153"/>
      <c r="E26" s="206"/>
      <c r="F26" s="487">
        <v>5306644729</v>
      </c>
      <c r="G26" s="488"/>
      <c r="H26" s="487">
        <v>5306644729</v>
      </c>
      <c r="I26" s="488"/>
    </row>
    <row r="27" spans="1:9" ht="15.75">
      <c r="A27" s="152" t="s">
        <v>552</v>
      </c>
      <c r="B27" s="153"/>
      <c r="C27" s="153"/>
      <c r="D27" s="153"/>
      <c r="E27" s="206"/>
      <c r="F27" s="448">
        <v>8742375819</v>
      </c>
      <c r="G27" s="449"/>
      <c r="H27" s="448">
        <v>8742375819</v>
      </c>
      <c r="I27" s="449"/>
    </row>
    <row r="28" spans="1:9" ht="15.75">
      <c r="A28" s="152" t="s">
        <v>553</v>
      </c>
      <c r="B28" s="153"/>
      <c r="C28" s="153"/>
      <c r="D28" s="153"/>
      <c r="E28" s="206"/>
      <c r="F28" s="448">
        <f>2892484436-1585079527</f>
        <v>1307404909</v>
      </c>
      <c r="G28" s="449"/>
      <c r="H28" s="448">
        <v>2892484436</v>
      </c>
      <c r="I28" s="449"/>
    </row>
    <row r="29" spans="1:9" ht="15.75">
      <c r="A29" s="152" t="s">
        <v>524</v>
      </c>
      <c r="B29" s="153"/>
      <c r="C29" s="153"/>
      <c r="D29" s="153"/>
      <c r="E29" s="206"/>
      <c r="F29" s="448">
        <v>3956736445</v>
      </c>
      <c r="G29" s="449"/>
      <c r="H29" s="448">
        <v>3956736445</v>
      </c>
      <c r="I29" s="449"/>
    </row>
    <row r="30" spans="1:9" ht="15.75">
      <c r="A30" s="152" t="s">
        <v>525</v>
      </c>
      <c r="B30" s="153"/>
      <c r="C30" s="153"/>
      <c r="D30" s="153"/>
      <c r="E30" s="206"/>
      <c r="F30" s="448">
        <v>700964348</v>
      </c>
      <c r="G30" s="449"/>
      <c r="H30" s="448">
        <v>700964348</v>
      </c>
      <c r="I30" s="449"/>
    </row>
    <row r="31" spans="1:9" ht="15.75">
      <c r="A31" s="156"/>
      <c r="B31" s="222" t="s">
        <v>312</v>
      </c>
      <c r="C31" s="157"/>
      <c r="D31" s="157"/>
      <c r="E31" s="214"/>
      <c r="F31" s="438">
        <f>SUM(F24:G30)</f>
        <v>39824392867</v>
      </c>
      <c r="G31" s="439"/>
      <c r="H31" s="438">
        <f>SUM(H24:I30)</f>
        <v>41409472394</v>
      </c>
      <c r="I31" s="439"/>
    </row>
    <row r="32" spans="1:9" ht="50.25" customHeight="1">
      <c r="A32" s="525" t="s">
        <v>555</v>
      </c>
      <c r="B32" s="525"/>
      <c r="C32" s="525"/>
      <c r="D32" s="525"/>
      <c r="E32" s="525"/>
      <c r="F32" s="525"/>
      <c r="G32" s="525"/>
      <c r="H32" s="525"/>
      <c r="I32" s="525"/>
    </row>
    <row r="33" spans="1:9" ht="13.5" customHeight="1">
      <c r="A33" s="153"/>
      <c r="B33" s="220"/>
      <c r="C33" s="153"/>
      <c r="D33" s="153"/>
      <c r="E33" s="153"/>
      <c r="F33" s="269"/>
      <c r="G33" s="233"/>
      <c r="H33" s="221"/>
      <c r="I33" s="221"/>
    </row>
    <row r="34" spans="1:9" ht="15.75">
      <c r="A34" s="207" t="s">
        <v>360</v>
      </c>
      <c r="B34" s="175"/>
      <c r="C34" s="175"/>
      <c r="D34" s="175"/>
      <c r="E34" s="208"/>
      <c r="F34" s="444" t="s">
        <v>347</v>
      </c>
      <c r="G34" s="445"/>
      <c r="H34" s="446" t="s">
        <v>601</v>
      </c>
      <c r="I34" s="447"/>
    </row>
    <row r="35" spans="1:9" ht="15.75">
      <c r="A35" s="212" t="s">
        <v>661</v>
      </c>
      <c r="B35" s="149"/>
      <c r="C35" s="149"/>
      <c r="D35" s="149"/>
      <c r="E35" s="149"/>
      <c r="F35" s="462">
        <v>9139324012</v>
      </c>
      <c r="G35" s="463"/>
      <c r="H35" s="462">
        <v>10350178471</v>
      </c>
      <c r="I35" s="463"/>
    </row>
    <row r="36" spans="1:9" ht="15.75">
      <c r="A36" s="152" t="s">
        <v>0</v>
      </c>
      <c r="B36" s="153"/>
      <c r="C36" s="153"/>
      <c r="D36" s="153"/>
      <c r="E36" s="153"/>
      <c r="F36" s="448">
        <v>7771293904</v>
      </c>
      <c r="G36" s="449"/>
      <c r="H36" s="448"/>
      <c r="I36" s="449"/>
    </row>
    <row r="37" spans="1:9" ht="15.75">
      <c r="A37" s="152" t="s">
        <v>361</v>
      </c>
      <c r="B37" s="153"/>
      <c r="C37" s="153"/>
      <c r="D37" s="153"/>
      <c r="E37" s="153"/>
      <c r="F37" s="448"/>
      <c r="G37" s="449"/>
      <c r="H37" s="448"/>
      <c r="I37" s="449"/>
    </row>
    <row r="38" spans="1:9" ht="15.75">
      <c r="A38" s="152" t="s">
        <v>355</v>
      </c>
      <c r="B38" s="153"/>
      <c r="C38" s="153"/>
      <c r="D38" s="153"/>
      <c r="E38" s="153"/>
      <c r="F38" s="448"/>
      <c r="G38" s="449"/>
      <c r="H38" s="448">
        <v>1210854459</v>
      </c>
      <c r="I38" s="449"/>
    </row>
    <row r="39" spans="1:9" ht="15.75">
      <c r="A39" s="152" t="s">
        <v>662</v>
      </c>
      <c r="B39" s="153"/>
      <c r="C39" s="153"/>
      <c r="D39" s="153"/>
      <c r="E39" s="153"/>
      <c r="F39" s="448">
        <f>F35+F36-F38</f>
        <v>16910617916</v>
      </c>
      <c r="G39" s="449"/>
      <c r="H39" s="448">
        <f>H35+H36-H38</f>
        <v>9139324012</v>
      </c>
      <c r="I39" s="449"/>
    </row>
    <row r="40" spans="1:9" ht="15.75">
      <c r="A40" s="207" t="s">
        <v>362</v>
      </c>
      <c r="B40" s="175"/>
      <c r="C40" s="175"/>
      <c r="D40" s="175"/>
      <c r="E40" s="175"/>
      <c r="F40" s="468">
        <v>0</v>
      </c>
      <c r="G40" s="469"/>
      <c r="H40" s="468">
        <v>0</v>
      </c>
      <c r="I40" s="469"/>
    </row>
    <row r="41" spans="1:9" ht="15.75">
      <c r="A41" s="207" t="s">
        <v>363</v>
      </c>
      <c r="B41" s="175"/>
      <c r="C41" s="175"/>
      <c r="D41" s="175"/>
      <c r="E41" s="175"/>
      <c r="F41" s="466">
        <v>5203753900</v>
      </c>
      <c r="G41" s="467"/>
      <c r="H41" s="466">
        <v>10302399680</v>
      </c>
      <c r="I41" s="467"/>
    </row>
    <row r="42" spans="1:9" ht="15.75">
      <c r="A42" s="207" t="s">
        <v>364</v>
      </c>
      <c r="B42" s="175"/>
      <c r="C42" s="175"/>
      <c r="D42" s="175"/>
      <c r="E42" s="175"/>
      <c r="F42" s="464"/>
      <c r="G42" s="465"/>
      <c r="H42" s="464"/>
      <c r="I42" s="465"/>
    </row>
    <row r="43" spans="1:9" ht="15.75">
      <c r="A43" s="152" t="s">
        <v>365</v>
      </c>
      <c r="B43" s="153"/>
      <c r="C43" s="153"/>
      <c r="D43" s="153"/>
      <c r="E43" s="153"/>
      <c r="F43" s="462">
        <v>32531490330</v>
      </c>
      <c r="G43" s="463"/>
      <c r="H43" s="462">
        <v>33637761096</v>
      </c>
      <c r="I43" s="463"/>
    </row>
    <row r="44" spans="1:9" ht="15.75">
      <c r="A44" s="156" t="s">
        <v>366</v>
      </c>
      <c r="B44" s="157"/>
      <c r="C44" s="157"/>
      <c r="D44" s="157"/>
      <c r="E44" s="157"/>
      <c r="F44" s="452">
        <v>3628085085</v>
      </c>
      <c r="G44" s="453"/>
      <c r="H44" s="452">
        <v>816890709</v>
      </c>
      <c r="I44" s="453"/>
    </row>
    <row r="45" spans="1:9" ht="15.75">
      <c r="A45" s="444" t="s">
        <v>367</v>
      </c>
      <c r="B45" s="470"/>
      <c r="C45" s="470"/>
      <c r="D45" s="470"/>
      <c r="E45" s="445"/>
      <c r="F45" s="478">
        <f>SUM(F43:G44)</f>
        <v>36159575415</v>
      </c>
      <c r="G45" s="479"/>
      <c r="H45" s="478">
        <f>SUM(H43:I44)</f>
        <v>34454651805</v>
      </c>
      <c r="I45" s="479"/>
    </row>
    <row r="47" spans="1:9" ht="15" customHeight="1">
      <c r="A47" s="147" t="s">
        <v>368</v>
      </c>
      <c r="B47" s="149"/>
      <c r="C47" s="149"/>
      <c r="D47" s="149"/>
      <c r="E47" s="149"/>
      <c r="F47" s="462"/>
      <c r="G47" s="463"/>
      <c r="H47" s="462"/>
      <c r="I47" s="463"/>
    </row>
    <row r="48" spans="1:9" ht="15" customHeight="1">
      <c r="A48" s="179" t="s">
        <v>369</v>
      </c>
      <c r="B48" s="153"/>
      <c r="C48" s="153"/>
      <c r="D48" s="153"/>
      <c r="E48" s="153"/>
      <c r="F48" s="460"/>
      <c r="G48" s="461"/>
      <c r="H48" s="448"/>
      <c r="I48" s="449"/>
    </row>
    <row r="49" spans="1:9" ht="15" customHeight="1">
      <c r="A49" s="152" t="s">
        <v>370</v>
      </c>
      <c r="B49" s="153"/>
      <c r="C49" s="153"/>
      <c r="D49" s="153"/>
      <c r="E49" s="153"/>
      <c r="F49" s="448">
        <f>164765029+897050+45914091</f>
        <v>211576170</v>
      </c>
      <c r="G49" s="449"/>
      <c r="H49" s="448">
        <v>191062915</v>
      </c>
      <c r="I49" s="449"/>
    </row>
    <row r="50" spans="1:9" ht="15.75">
      <c r="A50" s="152" t="s">
        <v>371</v>
      </c>
      <c r="B50" s="153"/>
      <c r="C50" s="153"/>
      <c r="D50" s="153"/>
      <c r="E50" s="153"/>
      <c r="F50" s="489"/>
      <c r="G50" s="490"/>
      <c r="H50" s="448"/>
      <c r="I50" s="449"/>
    </row>
    <row r="51" spans="1:9" ht="15.75">
      <c r="A51" s="152" t="s">
        <v>372</v>
      </c>
      <c r="B51" s="153"/>
      <c r="C51" s="153"/>
      <c r="D51" s="153"/>
      <c r="E51" s="153"/>
      <c r="F51" s="489"/>
      <c r="G51" s="490"/>
      <c r="H51" s="448"/>
      <c r="I51" s="449"/>
    </row>
    <row r="52" spans="1:9" ht="15.75">
      <c r="A52" s="152" t="s">
        <v>373</v>
      </c>
      <c r="B52" s="153"/>
      <c r="C52" s="153"/>
      <c r="D52" s="153"/>
      <c r="E52" s="153"/>
      <c r="F52" s="448">
        <f>152967779</f>
        <v>152967779</v>
      </c>
      <c r="G52" s="449"/>
      <c r="H52" s="448">
        <v>311009090</v>
      </c>
      <c r="I52" s="449"/>
    </row>
    <row r="53" spans="1:9" ht="15.75">
      <c r="A53" s="152" t="s">
        <v>374</v>
      </c>
      <c r="B53" s="153"/>
      <c r="C53" s="153"/>
      <c r="D53" s="153"/>
      <c r="E53" s="153"/>
      <c r="F53" s="448"/>
      <c r="G53" s="449"/>
      <c r="H53" s="448"/>
      <c r="I53" s="449"/>
    </row>
    <row r="54" spans="1:9" ht="15.75">
      <c r="A54" s="152" t="s">
        <v>375</v>
      </c>
      <c r="B54" s="153"/>
      <c r="C54" s="153"/>
      <c r="D54" s="153"/>
      <c r="E54" s="153"/>
      <c r="F54" s="448">
        <f>27147227+840020379</f>
        <v>867167606</v>
      </c>
      <c r="G54" s="449"/>
      <c r="H54" s="448">
        <v>540856033</v>
      </c>
      <c r="I54" s="449"/>
    </row>
    <row r="55" spans="1:9" ht="15.75">
      <c r="A55" s="152" t="s">
        <v>376</v>
      </c>
      <c r="B55" s="153"/>
      <c r="C55" s="153"/>
      <c r="D55" s="153"/>
      <c r="E55" s="153"/>
      <c r="F55" s="448"/>
      <c r="G55" s="449"/>
      <c r="H55" s="448"/>
      <c r="I55" s="449"/>
    </row>
    <row r="56" spans="1:9" ht="15.75">
      <c r="A56" s="152" t="s">
        <v>377</v>
      </c>
      <c r="B56" s="153"/>
      <c r="C56" s="153"/>
      <c r="D56" s="153"/>
      <c r="E56" s="153"/>
      <c r="F56" s="448">
        <v>5685943358</v>
      </c>
      <c r="G56" s="449"/>
      <c r="H56" s="458">
        <v>5534885916</v>
      </c>
      <c r="I56" s="459"/>
    </row>
    <row r="57" spans="1:9" ht="15.75">
      <c r="A57" s="179" t="s">
        <v>378</v>
      </c>
      <c r="B57" s="153"/>
      <c r="C57" s="153"/>
      <c r="D57" s="153"/>
      <c r="E57" s="153"/>
      <c r="F57" s="448"/>
      <c r="G57" s="449"/>
      <c r="H57" s="448"/>
      <c r="I57" s="449"/>
    </row>
    <row r="58" spans="1:9" ht="15.75">
      <c r="A58" s="152" t="s">
        <v>379</v>
      </c>
      <c r="B58" s="153"/>
      <c r="C58" s="153"/>
      <c r="D58" s="153"/>
      <c r="E58" s="153"/>
      <c r="F58" s="448"/>
      <c r="G58" s="449"/>
      <c r="H58" s="448"/>
      <c r="I58" s="449"/>
    </row>
    <row r="59" spans="1:9" ht="15.75">
      <c r="A59" s="156" t="s">
        <v>380</v>
      </c>
      <c r="B59" s="157"/>
      <c r="C59" s="157"/>
      <c r="D59" s="157"/>
      <c r="E59" s="157"/>
      <c r="F59" s="452"/>
      <c r="G59" s="453"/>
      <c r="H59" s="452"/>
      <c r="I59" s="453"/>
    </row>
    <row r="60" spans="1:9" ht="15.75">
      <c r="A60" s="207"/>
      <c r="B60" s="218" t="s">
        <v>312</v>
      </c>
      <c r="C60" s="218"/>
      <c r="D60" s="218"/>
      <c r="E60" s="219"/>
      <c r="F60" s="478">
        <f>SUM(F49:G59)</f>
        <v>6917654913</v>
      </c>
      <c r="G60" s="479"/>
      <c r="H60" s="478">
        <f>SUM(H49:I59)</f>
        <v>6577813954</v>
      </c>
      <c r="I60" s="479"/>
    </row>
    <row r="61" spans="1:9" ht="13.5" customHeight="1">
      <c r="A61" s="222"/>
      <c r="B61" s="222"/>
      <c r="C61" s="222"/>
      <c r="D61" s="222"/>
      <c r="E61" s="222"/>
      <c r="F61" s="223"/>
      <c r="G61" s="223"/>
      <c r="H61" s="223"/>
      <c r="I61" s="223"/>
    </row>
    <row r="62" spans="1:9" ht="15.75">
      <c r="A62" s="179" t="s">
        <v>381</v>
      </c>
      <c r="B62" s="153"/>
      <c r="C62" s="153"/>
      <c r="D62" s="153"/>
      <c r="E62" s="153"/>
      <c r="F62" s="462"/>
      <c r="G62" s="463"/>
      <c r="H62" s="462"/>
      <c r="I62" s="463"/>
    </row>
    <row r="63" spans="1:9" ht="15.75">
      <c r="A63" s="152" t="s">
        <v>382</v>
      </c>
      <c r="B63" s="153"/>
      <c r="C63" s="153"/>
      <c r="D63" s="153"/>
      <c r="E63" s="153"/>
      <c r="F63" s="448">
        <v>1947259772</v>
      </c>
      <c r="G63" s="449"/>
      <c r="H63" s="448">
        <v>1855422602</v>
      </c>
      <c r="I63" s="449"/>
    </row>
    <row r="64" spans="1:9" ht="15.75">
      <c r="A64" s="156"/>
      <c r="B64" s="157"/>
      <c r="C64" s="157"/>
      <c r="D64" s="157"/>
      <c r="E64" s="157"/>
      <c r="F64" s="531"/>
      <c r="G64" s="532"/>
      <c r="H64" s="452"/>
      <c r="I64" s="453"/>
    </row>
    <row r="65" spans="1:9" ht="15.75">
      <c r="A65" s="444" t="s">
        <v>312</v>
      </c>
      <c r="B65" s="470"/>
      <c r="C65" s="470"/>
      <c r="D65" s="470"/>
      <c r="E65" s="445"/>
      <c r="F65" s="478">
        <f>SUM(F63:G64)</f>
        <v>1947259772</v>
      </c>
      <c r="G65" s="479"/>
      <c r="H65" s="478">
        <f>SUM(H63:I64)</f>
        <v>1855422602</v>
      </c>
      <c r="I65" s="479"/>
    </row>
    <row r="66" spans="1:9" ht="15.75">
      <c r="A66" s="181"/>
      <c r="B66" s="163"/>
      <c r="C66" s="163"/>
      <c r="D66" s="163"/>
      <c r="E66" s="163"/>
      <c r="F66" s="150"/>
      <c r="G66" s="359"/>
      <c r="H66" s="359"/>
      <c r="I66" s="151"/>
    </row>
    <row r="67" spans="1:9" ht="15.75">
      <c r="A67" s="147" t="s">
        <v>383</v>
      </c>
      <c r="B67" s="149"/>
      <c r="C67" s="149"/>
      <c r="D67" s="149"/>
      <c r="E67" s="149"/>
      <c r="F67" s="493" t="s">
        <v>347</v>
      </c>
      <c r="G67" s="494"/>
      <c r="H67" s="491" t="s">
        <v>601</v>
      </c>
      <c r="I67" s="492"/>
    </row>
    <row r="68" spans="1:9" ht="15.75">
      <c r="A68" s="152" t="s">
        <v>384</v>
      </c>
      <c r="B68" s="153"/>
      <c r="C68" s="153"/>
      <c r="D68" s="153"/>
      <c r="E68" s="153"/>
      <c r="F68" s="448"/>
      <c r="G68" s="449"/>
      <c r="H68" s="448"/>
      <c r="I68" s="449"/>
    </row>
    <row r="69" spans="1:9" ht="15.75">
      <c r="A69" s="152" t="s">
        <v>471</v>
      </c>
      <c r="B69" s="153"/>
      <c r="C69" s="153"/>
      <c r="D69" s="153"/>
      <c r="E69" s="153"/>
      <c r="F69" s="448">
        <f>204668893+15401490+2665643+1277150</f>
        <v>224013176</v>
      </c>
      <c r="G69" s="449"/>
      <c r="H69" s="448">
        <v>101241380</v>
      </c>
      <c r="I69" s="449"/>
    </row>
    <row r="70" spans="1:9" ht="15.75">
      <c r="A70" s="152" t="s">
        <v>385</v>
      </c>
      <c r="B70" s="153"/>
      <c r="C70" s="153"/>
      <c r="D70" s="153"/>
      <c r="E70" s="153"/>
      <c r="F70" s="448">
        <f>497814491+897050</f>
        <v>498711541</v>
      </c>
      <c r="G70" s="449"/>
      <c r="H70" s="448">
        <v>732103059</v>
      </c>
      <c r="I70" s="449"/>
    </row>
    <row r="71" spans="1:9" ht="15.75">
      <c r="A71" s="152" t="s">
        <v>663</v>
      </c>
      <c r="B71" s="153"/>
      <c r="C71" s="153"/>
      <c r="D71" s="153"/>
      <c r="E71" s="153"/>
      <c r="F71" s="448">
        <v>1371639899</v>
      </c>
      <c r="G71" s="449"/>
      <c r="H71" s="448">
        <v>1371639899</v>
      </c>
      <c r="I71" s="449"/>
    </row>
    <row r="72" spans="1:9" ht="15.75">
      <c r="A72" s="152" t="s">
        <v>664</v>
      </c>
      <c r="B72" s="153"/>
      <c r="C72" s="153"/>
      <c r="D72" s="153"/>
      <c r="E72" s="153"/>
      <c r="F72" s="448">
        <v>4984275560</v>
      </c>
      <c r="G72" s="449"/>
      <c r="H72" s="448">
        <v>1398230603</v>
      </c>
      <c r="I72" s="449"/>
    </row>
    <row r="73" spans="1:9" ht="15.75">
      <c r="A73" s="152" t="s">
        <v>645</v>
      </c>
      <c r="B73" s="153"/>
      <c r="C73" s="153"/>
      <c r="D73" s="153"/>
      <c r="E73" s="153"/>
      <c r="F73" s="448">
        <v>3338539989</v>
      </c>
      <c r="G73" s="449"/>
      <c r="H73" s="448">
        <v>5244254560</v>
      </c>
      <c r="I73" s="449"/>
    </row>
    <row r="74" spans="1:9" ht="15.75">
      <c r="A74" s="156" t="s">
        <v>387</v>
      </c>
      <c r="B74" s="157"/>
      <c r="C74" s="157"/>
      <c r="D74" s="157"/>
      <c r="E74" s="157"/>
      <c r="F74" s="452">
        <v>8475683847</v>
      </c>
      <c r="G74" s="453"/>
      <c r="H74" s="452">
        <v>4811156571</v>
      </c>
      <c r="I74" s="453"/>
    </row>
    <row r="75" spans="1:9" ht="15.75">
      <c r="A75" s="444" t="s">
        <v>312</v>
      </c>
      <c r="B75" s="470"/>
      <c r="C75" s="470"/>
      <c r="D75" s="470"/>
      <c r="E75" s="445"/>
      <c r="F75" s="478">
        <f>SUM(F68:G74)</f>
        <v>18892864012</v>
      </c>
      <c r="G75" s="479"/>
      <c r="H75" s="478">
        <f>SUM(H68:I74)</f>
        <v>13658626072</v>
      </c>
      <c r="I75" s="479"/>
    </row>
    <row r="76" spans="1:9" ht="15.75">
      <c r="A76" s="181"/>
      <c r="B76" s="163"/>
      <c r="C76" s="163"/>
      <c r="D76" s="163"/>
      <c r="E76" s="164"/>
      <c r="F76" s="160"/>
      <c r="G76" s="182"/>
      <c r="H76" s="182"/>
      <c r="I76" s="151"/>
    </row>
    <row r="77" spans="1:9" ht="28.5" customHeight="1">
      <c r="A77" s="147" t="s">
        <v>388</v>
      </c>
      <c r="B77" s="149"/>
      <c r="C77" s="149"/>
      <c r="D77" s="149"/>
      <c r="E77" s="224"/>
      <c r="F77" s="468"/>
      <c r="G77" s="469"/>
      <c r="H77" s="464"/>
      <c r="I77" s="465"/>
    </row>
    <row r="78" spans="1:9" ht="18.75" customHeight="1">
      <c r="A78" s="147"/>
      <c r="B78" s="149"/>
      <c r="C78" s="149"/>
      <c r="D78" s="149"/>
      <c r="E78" s="224"/>
      <c r="F78" s="225"/>
      <c r="G78" s="226"/>
      <c r="H78" s="226"/>
      <c r="I78" s="213"/>
    </row>
    <row r="79" spans="1:9" ht="26.25" customHeight="1">
      <c r="A79" s="207" t="s">
        <v>389</v>
      </c>
      <c r="B79" s="175"/>
      <c r="C79" s="175"/>
      <c r="D79" s="175"/>
      <c r="E79" s="208"/>
      <c r="F79" s="478">
        <v>281275928618</v>
      </c>
      <c r="G79" s="479"/>
      <c r="H79" s="478">
        <v>278416484722</v>
      </c>
      <c r="I79" s="479"/>
    </row>
    <row r="80" spans="1:9" ht="15.75">
      <c r="A80" s="147" t="s">
        <v>390</v>
      </c>
      <c r="B80" s="227"/>
      <c r="C80" s="227"/>
      <c r="D80" s="227"/>
      <c r="E80" s="227"/>
      <c r="F80" s="493" t="s">
        <v>347</v>
      </c>
      <c r="G80" s="494"/>
      <c r="H80" s="491" t="s">
        <v>601</v>
      </c>
      <c r="I80" s="492"/>
    </row>
    <row r="81" spans="1:9" ht="15.75">
      <c r="A81" s="152" t="s">
        <v>391</v>
      </c>
      <c r="B81" s="153"/>
      <c r="C81" s="153"/>
      <c r="D81" s="153"/>
      <c r="E81" s="206"/>
      <c r="F81" s="442"/>
      <c r="G81" s="443"/>
      <c r="H81" s="442"/>
      <c r="I81" s="443"/>
    </row>
    <row r="82" spans="1:9" ht="27" customHeight="1">
      <c r="A82" s="152" t="s">
        <v>392</v>
      </c>
      <c r="B82" s="153"/>
      <c r="C82" s="153"/>
      <c r="D82" s="153"/>
      <c r="E82" s="206"/>
      <c r="F82" s="442"/>
      <c r="G82" s="443"/>
      <c r="H82" s="442"/>
      <c r="I82" s="443"/>
    </row>
    <row r="83" spans="1:9" ht="21.75" customHeight="1">
      <c r="A83" s="152" t="s">
        <v>393</v>
      </c>
      <c r="B83" s="153"/>
      <c r="C83" s="153"/>
      <c r="D83" s="153"/>
      <c r="E83" s="206"/>
      <c r="F83" s="456"/>
      <c r="G83" s="457"/>
      <c r="H83" s="456"/>
      <c r="I83" s="457"/>
    </row>
    <row r="84" spans="1:9" ht="15.75">
      <c r="A84" s="147" t="s">
        <v>394</v>
      </c>
      <c r="B84" s="227"/>
      <c r="C84" s="227"/>
      <c r="D84" s="227"/>
      <c r="E84" s="227"/>
      <c r="F84" s="493" t="s">
        <v>347</v>
      </c>
      <c r="G84" s="494"/>
      <c r="H84" s="491" t="s">
        <v>601</v>
      </c>
      <c r="I84" s="492"/>
    </row>
    <row r="85" spans="1:9" ht="15.75">
      <c r="A85" s="179" t="s">
        <v>395</v>
      </c>
      <c r="B85" s="220"/>
      <c r="C85" s="220"/>
      <c r="D85" s="220"/>
      <c r="E85" s="220"/>
      <c r="F85" s="454"/>
      <c r="G85" s="455"/>
      <c r="H85" s="454"/>
      <c r="I85" s="455"/>
    </row>
    <row r="86" spans="1:9" ht="15.75">
      <c r="A86" s="152" t="s">
        <v>396</v>
      </c>
      <c r="B86" s="153"/>
      <c r="C86" s="153"/>
      <c r="D86" s="153"/>
      <c r="E86" s="206"/>
      <c r="F86" s="442"/>
      <c r="G86" s="443"/>
      <c r="H86" s="442"/>
      <c r="I86" s="443"/>
    </row>
    <row r="87" spans="1:9" ht="15.75">
      <c r="A87" s="152" t="s">
        <v>397</v>
      </c>
      <c r="B87" s="153"/>
      <c r="C87" s="153"/>
      <c r="D87" s="153"/>
      <c r="E87" s="206"/>
      <c r="F87" s="442"/>
      <c r="G87" s="443"/>
      <c r="H87" s="442"/>
      <c r="I87" s="443"/>
    </row>
    <row r="88" spans="1:9" ht="19.5" customHeight="1">
      <c r="A88" s="179" t="s">
        <v>398</v>
      </c>
      <c r="B88" s="220"/>
      <c r="C88" s="220"/>
      <c r="D88" s="220"/>
      <c r="E88" s="228"/>
      <c r="F88" s="454"/>
      <c r="G88" s="455"/>
      <c r="H88" s="454"/>
      <c r="I88" s="455"/>
    </row>
    <row r="89" spans="1:9" ht="15.75">
      <c r="A89" s="179" t="s">
        <v>399</v>
      </c>
      <c r="B89" s="220"/>
      <c r="C89" s="220"/>
      <c r="D89" s="220"/>
      <c r="E89" s="228"/>
      <c r="F89" s="454"/>
      <c r="G89" s="455"/>
      <c r="H89" s="454"/>
      <c r="I89" s="455"/>
    </row>
    <row r="90" spans="1:9" ht="15.75">
      <c r="A90" s="152" t="s">
        <v>400</v>
      </c>
      <c r="B90" s="153"/>
      <c r="C90" s="153"/>
      <c r="D90" s="153"/>
      <c r="E90" s="206"/>
      <c r="F90" s="442"/>
      <c r="G90" s="443"/>
      <c r="H90" s="442"/>
      <c r="I90" s="443"/>
    </row>
    <row r="91" spans="1:9" ht="21.75" customHeight="1">
      <c r="A91" s="152" t="s">
        <v>401</v>
      </c>
      <c r="B91" s="153"/>
      <c r="C91" s="153"/>
      <c r="D91" s="153"/>
      <c r="E91" s="206"/>
      <c r="F91" s="442"/>
      <c r="G91" s="443"/>
      <c r="H91" s="442"/>
      <c r="I91" s="443"/>
    </row>
    <row r="92" spans="1:9" ht="25.5" customHeight="1">
      <c r="A92" s="355" t="s">
        <v>402</v>
      </c>
      <c r="B92" s="356"/>
      <c r="C92" s="356"/>
      <c r="D92" s="356"/>
      <c r="E92" s="357"/>
      <c r="F92" s="605"/>
      <c r="G92" s="606"/>
      <c r="H92" s="605"/>
      <c r="I92" s="606"/>
    </row>
    <row r="93" spans="1:9" ht="15.75">
      <c r="A93" s="179" t="s">
        <v>306</v>
      </c>
      <c r="B93" s="220"/>
      <c r="C93" s="220"/>
      <c r="D93" s="220"/>
      <c r="E93" s="220"/>
      <c r="F93" s="232"/>
      <c r="G93" s="233"/>
      <c r="H93" s="233"/>
      <c r="I93" s="168"/>
    </row>
    <row r="94" spans="1:9" ht="15.75">
      <c r="A94" s="147" t="s">
        <v>71</v>
      </c>
      <c r="B94" s="227"/>
      <c r="C94" s="227"/>
      <c r="D94" s="227"/>
      <c r="E94" s="227"/>
      <c r="F94" s="485" t="s">
        <v>657</v>
      </c>
      <c r="G94" s="486"/>
      <c r="H94" s="485" t="s">
        <v>660</v>
      </c>
      <c r="I94" s="486"/>
    </row>
    <row r="95" spans="1:9" ht="15.75">
      <c r="A95" s="179" t="s">
        <v>488</v>
      </c>
      <c r="B95" s="220"/>
      <c r="C95" s="220"/>
      <c r="D95" s="220"/>
      <c r="E95" s="220"/>
      <c r="F95" s="454"/>
      <c r="G95" s="455"/>
      <c r="H95" s="454"/>
      <c r="I95" s="455"/>
    </row>
    <row r="96" spans="1:9" ht="15.75">
      <c r="A96" s="179" t="s">
        <v>403</v>
      </c>
      <c r="B96" s="220"/>
      <c r="C96" s="220"/>
      <c r="D96" s="220"/>
      <c r="E96" s="220"/>
      <c r="F96" s="460">
        <f>F97+F98</f>
        <v>201825618011</v>
      </c>
      <c r="G96" s="461"/>
      <c r="H96" s="460">
        <f>H98</f>
        <v>205365240250</v>
      </c>
      <c r="I96" s="461"/>
    </row>
    <row r="97" spans="1:9" ht="15.75">
      <c r="A97" s="152" t="s">
        <v>404</v>
      </c>
      <c r="B97" s="153"/>
      <c r="C97" s="153"/>
      <c r="D97" s="153"/>
      <c r="E97" s="153"/>
      <c r="F97" s="448"/>
      <c r="G97" s="449"/>
      <c r="H97" s="448"/>
      <c r="I97" s="449"/>
    </row>
    <row r="98" spans="1:9" ht="15.75">
      <c r="A98" s="152" t="s">
        <v>405</v>
      </c>
      <c r="B98" s="153"/>
      <c r="C98" s="153"/>
      <c r="D98" s="153"/>
      <c r="E98" s="153"/>
      <c r="F98" s="448">
        <v>201825618011</v>
      </c>
      <c r="G98" s="449"/>
      <c r="H98" s="448">
        <v>205365240250</v>
      </c>
      <c r="I98" s="449"/>
    </row>
    <row r="99" spans="1:9" ht="15.75">
      <c r="A99" s="152" t="s">
        <v>406</v>
      </c>
      <c r="B99" s="153"/>
      <c r="C99" s="153"/>
      <c r="D99" s="153"/>
      <c r="E99" s="153"/>
      <c r="F99" s="154"/>
      <c r="G99" s="155"/>
      <c r="H99" s="183"/>
      <c r="I99" s="155"/>
    </row>
    <row r="100" spans="1:9" ht="15.75">
      <c r="A100" s="152" t="s">
        <v>407</v>
      </c>
      <c r="B100" s="153"/>
      <c r="C100" s="153"/>
      <c r="D100" s="153"/>
      <c r="E100" s="153"/>
      <c r="F100" s="154"/>
      <c r="G100" s="155"/>
      <c r="H100" s="183"/>
      <c r="I100" s="155"/>
    </row>
    <row r="101" spans="1:9" ht="15.75">
      <c r="A101" s="152" t="s">
        <v>408</v>
      </c>
      <c r="B101" s="153"/>
      <c r="C101" s="153"/>
      <c r="D101" s="153"/>
      <c r="E101" s="153"/>
      <c r="F101" s="154"/>
      <c r="G101" s="155"/>
      <c r="H101" s="183"/>
      <c r="I101" s="155"/>
    </row>
    <row r="102" spans="1:9" ht="15.75">
      <c r="A102" s="152" t="s">
        <v>409</v>
      </c>
      <c r="B102" s="153"/>
      <c r="C102" s="153"/>
      <c r="D102" s="153"/>
      <c r="E102" s="153"/>
      <c r="F102" s="154"/>
      <c r="G102" s="155"/>
      <c r="H102" s="183"/>
      <c r="I102" s="155"/>
    </row>
    <row r="103" spans="1:9" ht="15.75">
      <c r="A103" s="152" t="s">
        <v>410</v>
      </c>
      <c r="B103" s="153"/>
      <c r="C103" s="153"/>
      <c r="D103" s="153"/>
      <c r="E103" s="153"/>
      <c r="F103" s="154"/>
      <c r="G103" s="155"/>
      <c r="H103" s="183"/>
      <c r="I103" s="155"/>
    </row>
    <row r="104" spans="1:9" ht="15.75">
      <c r="A104" s="152" t="s">
        <v>411</v>
      </c>
      <c r="B104" s="153"/>
      <c r="C104" s="153"/>
      <c r="D104" s="153"/>
      <c r="E104" s="153"/>
      <c r="F104" s="154"/>
      <c r="G104" s="155"/>
      <c r="H104" s="183"/>
      <c r="I104" s="155"/>
    </row>
    <row r="105" spans="1:9" ht="15.75">
      <c r="A105" s="152" t="s">
        <v>412</v>
      </c>
      <c r="B105" s="153"/>
      <c r="C105" s="153"/>
      <c r="D105" s="153"/>
      <c r="E105" s="153"/>
      <c r="F105" s="154"/>
      <c r="G105" s="155"/>
      <c r="H105" s="183"/>
      <c r="I105" s="155"/>
    </row>
    <row r="106" spans="1:9" ht="15.75">
      <c r="A106" s="152" t="s">
        <v>413</v>
      </c>
      <c r="B106" s="153"/>
      <c r="C106" s="153"/>
      <c r="D106" s="153"/>
      <c r="E106" s="153"/>
      <c r="F106" s="154"/>
      <c r="G106" s="155"/>
      <c r="H106" s="183"/>
      <c r="I106" s="155"/>
    </row>
    <row r="107" spans="1:9" ht="15.75">
      <c r="A107" s="152" t="s">
        <v>414</v>
      </c>
      <c r="B107" s="153"/>
      <c r="C107" s="153"/>
      <c r="D107" s="153"/>
      <c r="E107" s="153"/>
      <c r="F107" s="154"/>
      <c r="G107" s="155"/>
      <c r="H107" s="183"/>
      <c r="I107" s="155"/>
    </row>
    <row r="108" spans="1:9" ht="15.75">
      <c r="A108" s="152" t="s">
        <v>415</v>
      </c>
      <c r="B108" s="153"/>
      <c r="C108" s="153"/>
      <c r="D108" s="153"/>
      <c r="E108" s="153"/>
      <c r="F108" s="154"/>
      <c r="G108" s="155"/>
      <c r="H108" s="183"/>
      <c r="I108" s="155"/>
    </row>
    <row r="109" spans="1:9" ht="15.75">
      <c r="A109" s="156" t="s">
        <v>416</v>
      </c>
      <c r="B109" s="157"/>
      <c r="C109" s="157"/>
      <c r="D109" s="157"/>
      <c r="E109" s="157"/>
      <c r="F109" s="158"/>
      <c r="G109" s="159"/>
      <c r="H109" s="229"/>
      <c r="I109" s="159"/>
    </row>
    <row r="110" spans="1:9" ht="18.75" customHeight="1">
      <c r="A110" s="149"/>
      <c r="B110" s="149"/>
      <c r="C110" s="149"/>
      <c r="D110" s="149"/>
      <c r="E110" s="149"/>
      <c r="F110" s="226"/>
      <c r="G110" s="226"/>
      <c r="H110" s="226"/>
      <c r="I110" s="226"/>
    </row>
    <row r="111" spans="1:9" ht="15.75">
      <c r="A111" s="147" t="s">
        <v>417</v>
      </c>
      <c r="B111" s="227"/>
      <c r="C111" s="227"/>
      <c r="D111" s="227"/>
      <c r="E111" s="273"/>
      <c r="F111" s="498">
        <f>SUM(F112:G118)</f>
        <v>5927422430</v>
      </c>
      <c r="G111" s="477"/>
      <c r="H111" s="476">
        <f>SUM(H112:I118)</f>
        <v>6709903751</v>
      </c>
      <c r="I111" s="477"/>
    </row>
    <row r="112" spans="1:9" ht="15.75">
      <c r="A112" s="236" t="s">
        <v>418</v>
      </c>
      <c r="B112" s="237"/>
      <c r="C112" s="237"/>
      <c r="D112" s="153"/>
      <c r="E112" s="206"/>
      <c r="F112" s="499">
        <f>640735901+69393496+109338910</f>
        <v>819468307</v>
      </c>
      <c r="G112" s="449"/>
      <c r="H112" s="499">
        <v>725904802</v>
      </c>
      <c r="I112" s="449"/>
    </row>
    <row r="113" spans="1:9" ht="15.75">
      <c r="A113" s="529" t="s">
        <v>441</v>
      </c>
      <c r="B113" s="441"/>
      <c r="C113" s="441"/>
      <c r="D113" s="441"/>
      <c r="E113" s="530"/>
      <c r="F113" s="448"/>
      <c r="G113" s="449"/>
      <c r="H113" s="448"/>
      <c r="I113" s="449"/>
    </row>
    <row r="114" spans="1:9" ht="15.75">
      <c r="A114" s="152" t="s">
        <v>442</v>
      </c>
      <c r="B114" s="153"/>
      <c r="C114" s="153"/>
      <c r="D114" s="153"/>
      <c r="E114" s="206"/>
      <c r="F114" s="448">
        <f>4591984825+255000000</f>
        <v>4846984825</v>
      </c>
      <c r="G114" s="449"/>
      <c r="H114" s="448">
        <v>5610577170</v>
      </c>
      <c r="I114" s="449"/>
    </row>
    <row r="115" spans="1:9" ht="15.75">
      <c r="A115" s="529" t="s">
        <v>443</v>
      </c>
      <c r="B115" s="441"/>
      <c r="C115" s="441"/>
      <c r="D115" s="441"/>
      <c r="E115" s="530"/>
      <c r="F115" s="448"/>
      <c r="G115" s="449"/>
      <c r="H115" s="448"/>
      <c r="I115" s="449"/>
    </row>
    <row r="116" spans="1:9" ht="15.75">
      <c r="A116" s="152" t="s">
        <v>638</v>
      </c>
      <c r="B116" s="153"/>
      <c r="C116" s="153"/>
      <c r="D116" s="153"/>
      <c r="E116" s="206"/>
      <c r="F116" s="448">
        <v>260969298</v>
      </c>
      <c r="G116" s="449"/>
      <c r="H116" s="448">
        <v>373421779</v>
      </c>
      <c r="I116" s="449"/>
    </row>
    <row r="117" spans="1:9" ht="15.75">
      <c r="A117" s="152" t="s">
        <v>444</v>
      </c>
      <c r="B117" s="153"/>
      <c r="C117" s="153"/>
      <c r="D117" s="153"/>
      <c r="E117" s="206"/>
      <c r="F117" s="448"/>
      <c r="G117" s="449"/>
      <c r="H117" s="448"/>
      <c r="I117" s="449"/>
    </row>
    <row r="118" spans="1:9" ht="15.75">
      <c r="A118" s="165" t="s">
        <v>445</v>
      </c>
      <c r="B118" s="166"/>
      <c r="C118" s="166"/>
      <c r="D118" s="166"/>
      <c r="E118" s="256"/>
      <c r="F118" s="448"/>
      <c r="G118" s="449"/>
      <c r="H118" s="448"/>
      <c r="I118" s="449"/>
    </row>
    <row r="119" spans="1:9" ht="15.75">
      <c r="A119" s="179" t="s">
        <v>446</v>
      </c>
      <c r="B119" s="220"/>
      <c r="C119" s="220"/>
      <c r="D119" s="220"/>
      <c r="E119" s="228"/>
      <c r="F119" s="460"/>
      <c r="G119" s="461"/>
      <c r="H119" s="221"/>
      <c r="I119" s="185"/>
    </row>
    <row r="120" spans="1:9" ht="15.75">
      <c r="A120" s="152" t="s">
        <v>447</v>
      </c>
      <c r="B120" s="153"/>
      <c r="C120" s="153"/>
      <c r="D120" s="153"/>
      <c r="E120" s="206"/>
      <c r="F120" s="154"/>
      <c r="G120" s="155"/>
      <c r="H120" s="183"/>
      <c r="I120" s="155"/>
    </row>
    <row r="121" spans="1:9" ht="15.75">
      <c r="A121" s="152" t="s">
        <v>448</v>
      </c>
      <c r="B121" s="153"/>
      <c r="C121" s="153"/>
      <c r="D121" s="153"/>
      <c r="E121" s="206"/>
      <c r="F121" s="154"/>
      <c r="G121" s="155"/>
      <c r="H121" s="183"/>
      <c r="I121" s="155"/>
    </row>
    <row r="122" spans="1:9" ht="15.75">
      <c r="A122" s="152" t="s">
        <v>449</v>
      </c>
      <c r="B122" s="153"/>
      <c r="C122" s="153"/>
      <c r="D122" s="153"/>
      <c r="E122" s="206"/>
      <c r="F122" s="154"/>
      <c r="G122" s="155"/>
      <c r="H122" s="183"/>
      <c r="I122" s="155"/>
    </row>
    <row r="123" spans="1:9" ht="15.75">
      <c r="A123" s="152" t="s">
        <v>450</v>
      </c>
      <c r="B123" s="153"/>
      <c r="C123" s="153"/>
      <c r="D123" s="153"/>
      <c r="E123" s="206"/>
      <c r="F123" s="154"/>
      <c r="G123" s="155"/>
      <c r="H123" s="183"/>
      <c r="I123" s="155"/>
    </row>
    <row r="124" spans="1:9" ht="21.75" customHeight="1">
      <c r="A124" s="156" t="s">
        <v>451</v>
      </c>
      <c r="B124" s="157"/>
      <c r="C124" s="157"/>
      <c r="D124" s="157"/>
      <c r="E124" s="214"/>
      <c r="F124" s="154"/>
      <c r="G124" s="155"/>
      <c r="H124" s="183"/>
      <c r="I124" s="155"/>
    </row>
    <row r="125" spans="1:9" ht="13.5" customHeight="1">
      <c r="A125" s="174"/>
      <c r="B125" s="175"/>
      <c r="C125" s="175"/>
      <c r="D125" s="175"/>
      <c r="E125" s="175"/>
      <c r="F125" s="177"/>
      <c r="G125" s="177"/>
      <c r="H125" s="177"/>
      <c r="I125" s="178"/>
    </row>
    <row r="126" spans="1:9" ht="15.75">
      <c r="A126" s="179" t="s">
        <v>452</v>
      </c>
      <c r="B126" s="220"/>
      <c r="C126" s="220"/>
      <c r="D126" s="220"/>
      <c r="E126" s="228"/>
      <c r="F126" s="485" t="s">
        <v>657</v>
      </c>
      <c r="G126" s="486"/>
      <c r="H126" s="485" t="s">
        <v>658</v>
      </c>
      <c r="I126" s="486"/>
    </row>
    <row r="127" spans="1:9" ht="15.75">
      <c r="A127" s="152" t="s">
        <v>453</v>
      </c>
      <c r="B127" s="153"/>
      <c r="C127" s="153"/>
      <c r="D127" s="153"/>
      <c r="E127" s="206"/>
      <c r="F127" s="448"/>
      <c r="G127" s="449"/>
      <c r="H127" s="154"/>
      <c r="I127" s="155"/>
    </row>
    <row r="128" spans="1:9" ht="15.75">
      <c r="A128" s="152" t="s">
        <v>454</v>
      </c>
      <c r="B128" s="153"/>
      <c r="C128" s="153"/>
      <c r="D128" s="153"/>
      <c r="E128" s="206"/>
      <c r="F128" s="448"/>
      <c r="G128" s="449"/>
      <c r="H128" s="154"/>
      <c r="I128" s="155"/>
    </row>
    <row r="129" spans="1:9" ht="15.75">
      <c r="A129" s="152" t="s">
        <v>455</v>
      </c>
      <c r="B129" s="153"/>
      <c r="C129" s="153"/>
      <c r="D129" s="153"/>
      <c r="E129" s="206"/>
      <c r="F129" s="448">
        <v>201788049798</v>
      </c>
      <c r="G129" s="449"/>
      <c r="H129" s="448">
        <v>206617602876</v>
      </c>
      <c r="I129" s="449"/>
    </row>
    <row r="130" spans="1:9" ht="15.75">
      <c r="A130" s="152"/>
      <c r="B130" s="153"/>
      <c r="C130" s="153"/>
      <c r="D130" s="153"/>
      <c r="E130" s="206"/>
      <c r="F130" s="154"/>
      <c r="G130" s="155"/>
      <c r="H130" s="154"/>
      <c r="I130" s="155"/>
    </row>
    <row r="131" spans="1:9" ht="15.75">
      <c r="A131" s="444" t="s">
        <v>312</v>
      </c>
      <c r="B131" s="470"/>
      <c r="C131" s="470"/>
      <c r="D131" s="470"/>
      <c r="E131" s="445"/>
      <c r="F131" s="478">
        <f>SUM(F127:G129)</f>
        <v>201788049798</v>
      </c>
      <c r="G131" s="479"/>
      <c r="H131" s="478">
        <f>SUM(H127:I129)</f>
        <v>206617602876</v>
      </c>
      <c r="I131" s="479"/>
    </row>
    <row r="132" spans="1:9" ht="15.75">
      <c r="A132" s="325"/>
      <c r="B132" s="325"/>
      <c r="C132" s="325"/>
      <c r="D132" s="325"/>
      <c r="E132" s="325"/>
      <c r="F132" s="221"/>
      <c r="G132" s="221"/>
      <c r="H132" s="221"/>
      <c r="I132" s="221"/>
    </row>
    <row r="133" spans="1:9" ht="21" customHeight="1">
      <c r="A133" s="207" t="s">
        <v>456</v>
      </c>
      <c r="B133" s="218"/>
      <c r="C133" s="218"/>
      <c r="D133" s="218"/>
      <c r="E133" s="219"/>
      <c r="F133" s="485" t="s">
        <v>659</v>
      </c>
      <c r="G133" s="486"/>
      <c r="H133" s="485" t="s">
        <v>660</v>
      </c>
      <c r="I133" s="486"/>
    </row>
    <row r="134" spans="1:9" ht="23.25" customHeight="1">
      <c r="A134" s="147" t="s">
        <v>457</v>
      </c>
      <c r="B134" s="227"/>
      <c r="C134" s="227"/>
      <c r="D134" s="227"/>
      <c r="E134" s="273"/>
      <c r="F134" s="476">
        <f>F136+F137+F138</f>
        <v>8226232371</v>
      </c>
      <c r="G134" s="477"/>
      <c r="H134" s="476">
        <f>H136+H137+H138</f>
        <v>13200982751</v>
      </c>
      <c r="I134" s="477"/>
    </row>
    <row r="135" spans="1:9" ht="18" customHeight="1">
      <c r="A135" s="152" t="s">
        <v>458</v>
      </c>
      <c r="B135" s="153"/>
      <c r="C135" s="153"/>
      <c r="D135" s="153"/>
      <c r="E135" s="206"/>
      <c r="F135" s="154"/>
      <c r="G135" s="155"/>
      <c r="H135" s="154"/>
      <c r="I135" s="155"/>
    </row>
    <row r="136" spans="1:9" ht="15.75">
      <c r="A136" s="322" t="s">
        <v>572</v>
      </c>
      <c r="B136" s="180"/>
      <c r="C136" s="180"/>
      <c r="D136" s="180"/>
      <c r="E136" s="274"/>
      <c r="F136" s="495">
        <v>5272852750</v>
      </c>
      <c r="G136" s="496"/>
      <c r="H136" s="495">
        <v>8346483886</v>
      </c>
      <c r="I136" s="496"/>
    </row>
    <row r="137" spans="1:9" ht="15.75">
      <c r="A137" s="230" t="s">
        <v>573</v>
      </c>
      <c r="B137" s="180"/>
      <c r="C137" s="180"/>
      <c r="D137" s="180"/>
      <c r="E137" s="274"/>
      <c r="F137" s="495">
        <v>2953379621</v>
      </c>
      <c r="G137" s="496"/>
      <c r="H137" s="495">
        <v>4854498865</v>
      </c>
      <c r="I137" s="496"/>
    </row>
    <row r="138" spans="1:9" ht="22.5" customHeight="1">
      <c r="A138" s="152" t="s">
        <v>546</v>
      </c>
      <c r="B138" s="153"/>
      <c r="C138" s="153"/>
      <c r="D138" s="153"/>
      <c r="E138" s="206"/>
      <c r="F138" s="448"/>
      <c r="G138" s="449"/>
      <c r="H138" s="448"/>
      <c r="I138" s="449"/>
    </row>
    <row r="139" spans="1:9" ht="15.75">
      <c r="A139" s="152" t="s">
        <v>459</v>
      </c>
      <c r="B139" s="153"/>
      <c r="C139" s="153"/>
      <c r="D139" s="153"/>
      <c r="E139" s="206"/>
      <c r="F139" s="448"/>
      <c r="G139" s="449"/>
      <c r="H139" s="154"/>
      <c r="I139" s="155"/>
    </row>
    <row r="140" spans="1:9" ht="15.75">
      <c r="A140" s="147" t="s">
        <v>591</v>
      </c>
      <c r="B140" s="227"/>
      <c r="C140" s="149"/>
      <c r="D140" s="149"/>
      <c r="E140" s="149"/>
      <c r="F140" s="485" t="s">
        <v>659</v>
      </c>
      <c r="G140" s="486"/>
      <c r="H140" s="485" t="s">
        <v>660</v>
      </c>
      <c r="I140" s="486"/>
    </row>
    <row r="141" spans="1:9" ht="15.75">
      <c r="A141" s="152" t="s">
        <v>592</v>
      </c>
      <c r="B141" s="153"/>
      <c r="C141" s="153"/>
      <c r="D141" s="153"/>
      <c r="E141" s="153"/>
      <c r="F141" s="487"/>
      <c r="G141" s="488"/>
      <c r="H141" s="487">
        <v>29628916186</v>
      </c>
      <c r="I141" s="488"/>
    </row>
    <row r="142" spans="1:9" ht="15.75">
      <c r="A142" s="152" t="s">
        <v>593</v>
      </c>
      <c r="B142" s="153"/>
      <c r="C142" s="153"/>
      <c r="D142" s="153"/>
      <c r="E142" s="153"/>
      <c r="F142" s="487"/>
      <c r="G142" s="488"/>
      <c r="H142" s="487">
        <v>3278942000</v>
      </c>
      <c r="I142" s="488"/>
    </row>
    <row r="143" spans="1:9" ht="15.75">
      <c r="A143" s="152" t="s">
        <v>594</v>
      </c>
      <c r="B143" s="153"/>
      <c r="C143" s="153"/>
      <c r="D143" s="153"/>
      <c r="E143" s="153"/>
      <c r="F143" s="487">
        <f>406058709+836408+600</f>
        <v>406895717</v>
      </c>
      <c r="G143" s="488"/>
      <c r="H143" s="487">
        <v>249061242</v>
      </c>
      <c r="I143" s="488"/>
    </row>
    <row r="144" spans="1:9" ht="14.25" customHeight="1">
      <c r="A144" s="543" t="s">
        <v>312</v>
      </c>
      <c r="B144" s="544"/>
      <c r="C144" s="544"/>
      <c r="D144" s="544"/>
      <c r="E144" s="544"/>
      <c r="F144" s="534">
        <f>SUM(F141:G143)</f>
        <v>406895717</v>
      </c>
      <c r="G144" s="535"/>
      <c r="H144" s="534">
        <f>SUM(H141:I143)</f>
        <v>33156919428</v>
      </c>
      <c r="I144" s="535"/>
    </row>
    <row r="145" spans="1:9" ht="15.75">
      <c r="A145" s="147" t="s">
        <v>595</v>
      </c>
      <c r="B145" s="227"/>
      <c r="C145" s="227"/>
      <c r="D145" s="149"/>
      <c r="E145" s="224"/>
      <c r="F145" s="485" t="s">
        <v>657</v>
      </c>
      <c r="G145" s="486"/>
      <c r="H145" s="485" t="s">
        <v>658</v>
      </c>
      <c r="I145" s="486"/>
    </row>
    <row r="146" spans="1:9" ht="15.75">
      <c r="A146" s="152" t="s">
        <v>598</v>
      </c>
      <c r="B146" s="153"/>
      <c r="C146" s="153"/>
      <c r="D146" s="153"/>
      <c r="E146" s="206"/>
      <c r="F146" s="487"/>
      <c r="G146" s="488"/>
      <c r="H146" s="487">
        <v>5410544421</v>
      </c>
      <c r="I146" s="488"/>
    </row>
    <row r="147" spans="1:9" ht="15.75">
      <c r="A147" s="152" t="s">
        <v>596</v>
      </c>
      <c r="B147" s="153"/>
      <c r="C147" s="153"/>
      <c r="D147" s="153"/>
      <c r="E147" s="206"/>
      <c r="F147" s="487"/>
      <c r="G147" s="488"/>
      <c r="H147" s="487">
        <v>1005203967</v>
      </c>
      <c r="I147" s="488"/>
    </row>
    <row r="148" spans="1:9" ht="15.75">
      <c r="A148" s="152" t="s">
        <v>665</v>
      </c>
      <c r="B148" s="153"/>
      <c r="C148" s="153"/>
      <c r="D148" s="153"/>
      <c r="E148" s="206"/>
      <c r="F148" s="487"/>
      <c r="G148" s="488"/>
      <c r="H148" s="487">
        <v>4958386954</v>
      </c>
      <c r="I148" s="488"/>
    </row>
    <row r="149" spans="1:9" ht="15.75">
      <c r="A149" s="529" t="s">
        <v>666</v>
      </c>
      <c r="B149" s="441"/>
      <c r="C149" s="441"/>
      <c r="D149" s="441"/>
      <c r="E149" s="530"/>
      <c r="F149" s="487">
        <v>40000088</v>
      </c>
      <c r="G149" s="488"/>
      <c r="H149" s="487">
        <v>1690982</v>
      </c>
      <c r="I149" s="488"/>
    </row>
    <row r="150" spans="1:9" ht="15.75">
      <c r="A150" s="543" t="s">
        <v>312</v>
      </c>
      <c r="B150" s="544"/>
      <c r="C150" s="544"/>
      <c r="D150" s="544"/>
      <c r="E150" s="610"/>
      <c r="F150" s="534">
        <f>SUM(F147:G149)</f>
        <v>40000088</v>
      </c>
      <c r="G150" s="535"/>
      <c r="H150" s="534">
        <f>SUM(H146:I149)</f>
        <v>11375826324</v>
      </c>
      <c r="I150" s="535"/>
    </row>
    <row r="151" spans="1:9" ht="23.25" customHeight="1">
      <c r="A151" s="352"/>
      <c r="B151" s="325"/>
      <c r="C151" s="325"/>
      <c r="D151" s="325"/>
      <c r="E151" s="325"/>
      <c r="F151" s="358"/>
      <c r="G151" s="358"/>
      <c r="H151" s="358"/>
      <c r="I151" s="353"/>
    </row>
    <row r="152" spans="1:9" ht="15.75">
      <c r="A152" s="147" t="s">
        <v>590</v>
      </c>
      <c r="B152" s="227"/>
      <c r="C152" s="227"/>
      <c r="D152" s="227"/>
      <c r="E152" s="227"/>
      <c r="F152" s="485" t="s">
        <v>657</v>
      </c>
      <c r="G152" s="607"/>
      <c r="H152" s="485" t="s">
        <v>658</v>
      </c>
      <c r="I152" s="486"/>
    </row>
    <row r="153" spans="1:9" ht="15.75">
      <c r="A153" s="265" t="s">
        <v>460</v>
      </c>
      <c r="B153" s="222"/>
      <c r="C153" s="222"/>
      <c r="D153" s="222"/>
      <c r="E153" s="222"/>
      <c r="F153" s="351"/>
      <c r="G153" s="223"/>
      <c r="H153" s="351"/>
      <c r="I153" s="255"/>
    </row>
    <row r="154" spans="1:9" ht="15.75">
      <c r="A154" s="152" t="s">
        <v>466</v>
      </c>
      <c r="B154" s="153"/>
      <c r="C154" s="153"/>
      <c r="D154" s="153"/>
      <c r="E154" s="206"/>
      <c r="F154" s="448">
        <v>-6753129580</v>
      </c>
      <c r="G154" s="449"/>
      <c r="H154" s="448">
        <v>7683453069</v>
      </c>
      <c r="I154" s="449"/>
    </row>
    <row r="155" spans="1:9" ht="15.75">
      <c r="A155" s="152" t="s">
        <v>461</v>
      </c>
      <c r="B155" s="153"/>
      <c r="C155" s="153"/>
      <c r="D155" s="153"/>
      <c r="E155" s="206"/>
      <c r="F155" s="448"/>
      <c r="G155" s="449"/>
      <c r="H155" s="448"/>
      <c r="I155" s="449"/>
    </row>
    <row r="156" spans="1:9" ht="15.75">
      <c r="A156" s="152" t="s">
        <v>462</v>
      </c>
      <c r="B156" s="153"/>
      <c r="C156" s="153"/>
      <c r="D156" s="153"/>
      <c r="E156" s="206"/>
      <c r="F156" s="448"/>
      <c r="G156" s="449"/>
      <c r="H156" s="448"/>
      <c r="I156" s="449"/>
    </row>
    <row r="157" spans="1:9" ht="15.75">
      <c r="A157" s="152" t="s">
        <v>463</v>
      </c>
      <c r="B157" s="153"/>
      <c r="C157" s="153"/>
      <c r="D157" s="153"/>
      <c r="E157" s="206"/>
      <c r="F157" s="448"/>
      <c r="G157" s="449"/>
      <c r="H157" s="448"/>
      <c r="I157" s="449"/>
    </row>
    <row r="158" spans="1:9" ht="15.75">
      <c r="A158" s="152" t="s">
        <v>464</v>
      </c>
      <c r="B158" s="153"/>
      <c r="C158" s="153"/>
      <c r="D158" s="153"/>
      <c r="E158" s="206"/>
      <c r="F158" s="458">
        <v>707378106</v>
      </c>
      <c r="G158" s="459"/>
      <c r="H158" s="458">
        <v>648696349</v>
      </c>
      <c r="I158" s="459"/>
    </row>
    <row r="159" spans="1:9" ht="15.75">
      <c r="A159" s="152" t="s">
        <v>465</v>
      </c>
      <c r="B159" s="153"/>
      <c r="C159" s="153"/>
      <c r="D159" s="153"/>
      <c r="E159" s="206"/>
      <c r="F159" s="460">
        <f>F154-F158</f>
        <v>-7460507686</v>
      </c>
      <c r="G159" s="461"/>
      <c r="H159" s="460">
        <f>H154-H158</f>
        <v>7034756720</v>
      </c>
      <c r="I159" s="461"/>
    </row>
    <row r="160" spans="1:9" ht="15.75">
      <c r="A160" s="254" t="s">
        <v>647</v>
      </c>
      <c r="B160" s="153"/>
      <c r="C160" s="153"/>
      <c r="D160" s="153"/>
      <c r="E160" s="206"/>
      <c r="F160" s="458">
        <v>725445928</v>
      </c>
      <c r="G160" s="459"/>
      <c r="H160" s="458">
        <v>709745569</v>
      </c>
      <c r="I160" s="459"/>
    </row>
    <row r="161" spans="1:9" ht="15.75">
      <c r="A161" s="156" t="s">
        <v>646</v>
      </c>
      <c r="B161" s="157"/>
      <c r="C161" s="157"/>
      <c r="D161" s="157"/>
      <c r="E161" s="214"/>
      <c r="F161" s="438">
        <f>F159-F160</f>
        <v>-8185953614</v>
      </c>
      <c r="G161" s="439"/>
      <c r="H161" s="438">
        <f>H159-H160</f>
        <v>6325011151</v>
      </c>
      <c r="I161" s="439"/>
    </row>
    <row r="162" spans="1:9" ht="15.75">
      <c r="A162" s="153"/>
      <c r="B162" s="153"/>
      <c r="C162" s="153"/>
      <c r="D162" s="153"/>
      <c r="E162" s="153"/>
      <c r="F162" s="183"/>
      <c r="G162" s="183"/>
      <c r="H162" s="183"/>
      <c r="I162" s="183"/>
    </row>
    <row r="163" spans="1:9" ht="15.75">
      <c r="A163" s="220" t="s">
        <v>526</v>
      </c>
      <c r="B163" s="220"/>
      <c r="C163" s="220"/>
      <c r="D163" s="220"/>
      <c r="E163" s="220"/>
      <c r="F163" s="221"/>
      <c r="G163" s="221"/>
      <c r="H163" s="221"/>
      <c r="I163" s="221"/>
    </row>
    <row r="164" spans="1:9" ht="15.75" hidden="1">
      <c r="A164" s="147" t="s">
        <v>578</v>
      </c>
      <c r="B164" s="227"/>
      <c r="C164" s="227"/>
      <c r="D164" s="227"/>
      <c r="E164" s="273"/>
      <c r="F164" s="485" t="s">
        <v>629</v>
      </c>
      <c r="G164" s="486"/>
      <c r="H164" s="485" t="s">
        <v>620</v>
      </c>
      <c r="I164" s="486"/>
    </row>
    <row r="165" spans="1:9" ht="15.75" hidden="1">
      <c r="A165" s="179" t="s">
        <v>579</v>
      </c>
      <c r="B165" s="220"/>
      <c r="C165" s="220"/>
      <c r="D165" s="220"/>
      <c r="E165" s="228"/>
      <c r="F165" s="326"/>
      <c r="G165" s="327"/>
      <c r="H165" s="336"/>
      <c r="I165" s="327"/>
    </row>
    <row r="166" spans="1:9" ht="15.75" hidden="1">
      <c r="A166" s="152" t="s">
        <v>580</v>
      </c>
      <c r="B166" s="153"/>
      <c r="C166" s="153"/>
      <c r="D166" s="153"/>
      <c r="E166" s="206"/>
      <c r="F166" s="448"/>
      <c r="G166" s="449"/>
      <c r="H166" s="448"/>
      <c r="I166" s="449"/>
    </row>
    <row r="167" spans="1:9" ht="15.75" hidden="1">
      <c r="A167" s="152" t="s">
        <v>581</v>
      </c>
      <c r="B167" s="153"/>
      <c r="C167" s="153"/>
      <c r="D167" s="153"/>
      <c r="E167" s="206"/>
      <c r="F167" s="448"/>
      <c r="G167" s="449"/>
      <c r="H167" s="448"/>
      <c r="I167" s="449"/>
    </row>
    <row r="168" spans="1:9" ht="15.75" hidden="1">
      <c r="A168" s="152" t="s">
        <v>582</v>
      </c>
      <c r="B168" s="153"/>
      <c r="C168" s="153"/>
      <c r="D168" s="153"/>
      <c r="E168" s="206"/>
      <c r="F168" s="448"/>
      <c r="G168" s="449"/>
      <c r="H168" s="448"/>
      <c r="I168" s="449"/>
    </row>
    <row r="169" spans="1:9" ht="15.75" hidden="1">
      <c r="A169" s="152" t="s">
        <v>583</v>
      </c>
      <c r="B169" s="153"/>
      <c r="C169" s="153"/>
      <c r="D169" s="153"/>
      <c r="E169" s="206"/>
      <c r="F169" s="448"/>
      <c r="G169" s="449"/>
      <c r="H169" s="448"/>
      <c r="I169" s="449"/>
    </row>
    <row r="170" spans="1:9" ht="15.75" hidden="1">
      <c r="A170" s="152" t="s">
        <v>621</v>
      </c>
      <c r="B170" s="153"/>
      <c r="C170" s="153"/>
      <c r="D170" s="153"/>
      <c r="E170" s="206"/>
      <c r="F170" s="448"/>
      <c r="G170" s="449"/>
      <c r="H170" s="154"/>
      <c r="I170" s="155"/>
    </row>
    <row r="171" spans="1:9" ht="15.75" hidden="1">
      <c r="A171" s="152" t="s">
        <v>584</v>
      </c>
      <c r="B171" s="153"/>
      <c r="C171" s="153"/>
      <c r="D171" s="153"/>
      <c r="E171" s="206"/>
      <c r="F171" s="448"/>
      <c r="G171" s="449"/>
      <c r="H171" s="448"/>
      <c r="I171" s="449"/>
    </row>
    <row r="172" spans="1:9" ht="15.75" hidden="1">
      <c r="A172" s="179" t="s">
        <v>585</v>
      </c>
      <c r="B172" s="220"/>
      <c r="C172" s="153"/>
      <c r="D172" s="153"/>
      <c r="E172" s="206"/>
      <c r="F172" s="154"/>
      <c r="G172" s="155"/>
      <c r="H172" s="154"/>
      <c r="I172" s="155"/>
    </row>
    <row r="173" spans="1:9" ht="15.75" hidden="1">
      <c r="A173" s="152" t="s">
        <v>586</v>
      </c>
      <c r="B173" s="153"/>
      <c r="C173" s="153"/>
      <c r="D173" s="153"/>
      <c r="E173" s="206"/>
      <c r="F173" s="448"/>
      <c r="G173" s="449"/>
      <c r="H173" s="442"/>
      <c r="I173" s="443"/>
    </row>
    <row r="174" spans="1:9" ht="15.75" hidden="1">
      <c r="A174" s="179" t="s">
        <v>587</v>
      </c>
      <c r="B174" s="220"/>
      <c r="C174" s="153"/>
      <c r="D174" s="153"/>
      <c r="E174" s="153"/>
      <c r="F174" s="547" t="s">
        <v>618</v>
      </c>
      <c r="G174" s="548"/>
      <c r="H174" s="547" t="s">
        <v>622</v>
      </c>
      <c r="I174" s="548"/>
    </row>
    <row r="175" spans="1:9" ht="15.75" hidden="1">
      <c r="A175" s="179" t="s">
        <v>588</v>
      </c>
      <c r="B175" s="220"/>
      <c r="C175" s="153"/>
      <c r="D175" s="153"/>
      <c r="E175" s="206"/>
      <c r="F175" s="154"/>
      <c r="G175" s="155"/>
      <c r="H175" s="154"/>
      <c r="I175" s="155"/>
    </row>
    <row r="176" spans="1:9" ht="15.75" hidden="1">
      <c r="A176" s="152" t="s">
        <v>581</v>
      </c>
      <c r="B176" s="220"/>
      <c r="C176" s="153"/>
      <c r="D176" s="153"/>
      <c r="E176" s="206"/>
      <c r="F176" s="448"/>
      <c r="G176" s="449"/>
      <c r="H176" s="448"/>
      <c r="I176" s="449"/>
    </row>
    <row r="177" spans="1:9" ht="15.75" hidden="1">
      <c r="A177" s="152" t="s">
        <v>584</v>
      </c>
      <c r="B177" s="153"/>
      <c r="C177" s="153"/>
      <c r="D177" s="153"/>
      <c r="E177" s="206"/>
      <c r="F177" s="448"/>
      <c r="G177" s="449"/>
      <c r="H177" s="448"/>
      <c r="I177" s="449"/>
    </row>
    <row r="178" spans="1:9" ht="15.75" hidden="1">
      <c r="A178" s="179" t="s">
        <v>589</v>
      </c>
      <c r="B178" s="220"/>
      <c r="C178" s="153"/>
      <c r="D178" s="153"/>
      <c r="E178" s="206"/>
      <c r="F178" s="154"/>
      <c r="G178" s="155"/>
      <c r="H178" s="154"/>
      <c r="I178" s="155"/>
    </row>
    <row r="179" spans="1:9" ht="15.75" hidden="1">
      <c r="A179" s="152" t="s">
        <v>581</v>
      </c>
      <c r="B179" s="153"/>
      <c r="C179" s="153"/>
      <c r="D179" s="153"/>
      <c r="E179" s="206"/>
      <c r="F179" s="448"/>
      <c r="G179" s="449"/>
      <c r="H179" s="545"/>
      <c r="I179" s="546"/>
    </row>
    <row r="180" spans="1:9" ht="15.75" hidden="1">
      <c r="A180" s="152" t="s">
        <v>584</v>
      </c>
      <c r="B180" s="153"/>
      <c r="C180" s="153"/>
      <c r="D180" s="153"/>
      <c r="E180" s="206"/>
      <c r="F180" s="448"/>
      <c r="G180" s="449"/>
      <c r="H180" s="448"/>
      <c r="I180" s="449"/>
    </row>
    <row r="181" spans="1:9" ht="15.75" hidden="1">
      <c r="A181" s="156" t="s">
        <v>580</v>
      </c>
      <c r="B181" s="157"/>
      <c r="C181" s="157"/>
      <c r="D181" s="157"/>
      <c r="E181" s="214"/>
      <c r="F181" s="452"/>
      <c r="G181" s="453"/>
      <c r="H181" s="158"/>
      <c r="I181" s="159"/>
    </row>
    <row r="182" spans="1:9" ht="15.75">
      <c r="A182" s="286" t="s">
        <v>648</v>
      </c>
      <c r="B182" s="286"/>
      <c r="C182" s="286"/>
      <c r="D182" s="285"/>
      <c r="E182" s="285"/>
      <c r="F182" s="285"/>
      <c r="G182" s="285"/>
      <c r="H182" s="285"/>
      <c r="I182" s="285"/>
    </row>
    <row r="183" spans="1:9" ht="15.75" customHeight="1">
      <c r="A183" s="450" t="s">
        <v>649</v>
      </c>
      <c r="B183" s="450"/>
      <c r="C183" s="450"/>
      <c r="D183" s="354"/>
      <c r="E183" s="354"/>
      <c r="F183" s="354"/>
      <c r="G183" s="354"/>
      <c r="H183" s="354"/>
      <c r="I183" s="354"/>
    </row>
    <row r="184" spans="1:9" ht="156" customHeight="1">
      <c r="A184" s="608" t="s">
        <v>691</v>
      </c>
      <c r="B184" s="609"/>
      <c r="C184" s="609"/>
      <c r="D184" s="609"/>
      <c r="E184" s="609"/>
      <c r="F184" s="609"/>
      <c r="G184" s="609"/>
      <c r="H184" s="609"/>
      <c r="I184" s="609"/>
    </row>
    <row r="185" spans="1:9" ht="21.75" customHeight="1">
      <c r="A185" s="349"/>
      <c r="B185" s="350"/>
      <c r="C185" s="350"/>
      <c r="D185" s="350"/>
      <c r="E185" s="350"/>
      <c r="F185" s="350"/>
      <c r="G185" s="350"/>
      <c r="H185" s="350"/>
      <c r="I185" s="350"/>
    </row>
    <row r="186" spans="1:9" ht="15.75">
      <c r="A186" s="437" t="s">
        <v>690</v>
      </c>
      <c r="B186" s="437"/>
      <c r="C186" s="437"/>
      <c r="D186" s="437"/>
      <c r="E186" s="437"/>
      <c r="F186" s="437"/>
      <c r="G186" s="437"/>
      <c r="H186" s="437"/>
      <c r="I186" s="437"/>
    </row>
    <row r="187" spans="1:9" ht="16.5">
      <c r="A187" s="484" t="s">
        <v>668</v>
      </c>
      <c r="B187" s="484"/>
      <c r="C187" s="484"/>
      <c r="D187" s="484"/>
      <c r="E187" s="484"/>
      <c r="F187" s="484"/>
      <c r="G187" s="483" t="s">
        <v>38</v>
      </c>
      <c r="H187" s="483"/>
      <c r="I187" s="483"/>
    </row>
    <row r="188" spans="1:9" ht="16.5">
      <c r="A188" s="258"/>
      <c r="B188" s="258"/>
      <c r="C188" s="258"/>
      <c r="D188" s="258"/>
      <c r="E188" s="366"/>
      <c r="F188" s="259"/>
      <c r="G188" s="259"/>
      <c r="H188" s="259"/>
      <c r="I188" s="259"/>
    </row>
    <row r="189" spans="1:9" ht="16.5">
      <c r="A189" s="258"/>
      <c r="B189" s="258"/>
      <c r="C189" s="258"/>
      <c r="D189" s="258"/>
      <c r="E189" s="258"/>
      <c r="F189" s="259"/>
      <c r="G189" s="259"/>
      <c r="H189" s="259"/>
      <c r="I189" s="259"/>
    </row>
    <row r="190" spans="1:9" ht="16.5">
      <c r="A190" s="258"/>
      <c r="B190" s="258"/>
      <c r="C190" s="258"/>
      <c r="D190" s="258"/>
      <c r="E190" s="258"/>
      <c r="F190" s="259"/>
      <c r="G190" s="259"/>
      <c r="H190" s="259"/>
      <c r="I190" s="259"/>
    </row>
    <row r="191" spans="1:9" ht="17.25">
      <c r="A191" s="405" t="s">
        <v>684</v>
      </c>
      <c r="B191" s="405"/>
      <c r="C191" s="405"/>
      <c r="D191" s="405"/>
      <c r="E191" s="405" t="s">
        <v>684</v>
      </c>
      <c r="F191" s="406"/>
      <c r="G191" s="406"/>
      <c r="H191" s="406" t="s">
        <v>684</v>
      </c>
      <c r="I191" s="406"/>
    </row>
    <row r="192" spans="1:9" ht="16.5">
      <c r="A192" s="258"/>
      <c r="B192" s="258"/>
      <c r="C192" s="258"/>
      <c r="D192" s="258"/>
      <c r="E192" s="258"/>
      <c r="F192" s="259"/>
      <c r="G192" s="259"/>
      <c r="H192" s="259"/>
      <c r="I192" s="259"/>
    </row>
    <row r="193" spans="1:9" ht="16.5">
      <c r="A193" s="258"/>
      <c r="B193" s="258"/>
      <c r="C193" s="258"/>
      <c r="D193" s="258"/>
      <c r="E193" s="258"/>
      <c r="F193" s="259"/>
      <c r="G193" s="259"/>
      <c r="H193" s="259"/>
      <c r="I193" s="259"/>
    </row>
    <row r="194" spans="1:9" ht="16.5">
      <c r="A194" s="484" t="s">
        <v>667</v>
      </c>
      <c r="B194" s="484"/>
      <c r="C194" s="484"/>
      <c r="D194" s="484"/>
      <c r="E194" s="484"/>
      <c r="F194" s="484"/>
      <c r="G194" s="483" t="s">
        <v>679</v>
      </c>
      <c r="H194" s="483"/>
      <c r="I194" s="483"/>
    </row>
    <row r="195" spans="1:9" ht="15.75">
      <c r="A195" s="153"/>
      <c r="B195" s="153"/>
      <c r="C195" s="153"/>
      <c r="D195" s="153"/>
      <c r="E195" s="153"/>
      <c r="F195" s="183"/>
      <c r="G195" s="183"/>
      <c r="H195" s="183"/>
      <c r="I195" s="183"/>
    </row>
    <row r="196" spans="1:9" ht="15.75">
      <c r="A196" s="153"/>
      <c r="B196" s="153"/>
      <c r="C196" s="153"/>
      <c r="D196" s="153"/>
      <c r="E196" s="153"/>
      <c r="F196" s="183"/>
      <c r="G196" s="183"/>
      <c r="H196" s="183"/>
      <c r="I196" s="183"/>
    </row>
    <row r="197" spans="1:9" ht="15.75">
      <c r="A197" s="153"/>
      <c r="B197" s="153"/>
      <c r="C197" s="153"/>
      <c r="D197" s="153"/>
      <c r="E197" s="153"/>
      <c r="F197" s="183"/>
      <c r="G197" s="183"/>
      <c r="H197" s="183"/>
      <c r="I197" s="183"/>
    </row>
    <row r="198" spans="1:9" ht="15.75">
      <c r="A198" s="153"/>
      <c r="B198" s="153"/>
      <c r="C198" s="153"/>
      <c r="D198" s="153"/>
      <c r="E198" s="153"/>
      <c r="F198" s="183"/>
      <c r="G198" s="183"/>
      <c r="H198" s="183"/>
      <c r="I198" s="183"/>
    </row>
    <row r="199" spans="1:9" ht="15.75">
      <c r="A199" s="153"/>
      <c r="B199" s="153"/>
      <c r="C199" s="153"/>
      <c r="D199" s="153"/>
      <c r="E199" s="153"/>
      <c r="F199" s="183"/>
      <c r="G199" s="183"/>
      <c r="H199" s="183"/>
      <c r="I199" s="183"/>
    </row>
    <row r="200" spans="1:9" ht="15.75">
      <c r="A200" s="153"/>
      <c r="B200" s="153"/>
      <c r="C200" s="153"/>
      <c r="D200" s="153"/>
      <c r="E200" s="153"/>
      <c r="F200" s="183"/>
      <c r="G200" s="183"/>
      <c r="H200" s="183"/>
      <c r="I200" s="183"/>
    </row>
  </sheetData>
  <sheetProtection password="DAF5" sheet="1"/>
  <mergeCells count="263">
    <mergeCell ref="H72:I72"/>
    <mergeCell ref="A150:E150"/>
    <mergeCell ref="F150:G150"/>
    <mergeCell ref="H150:I150"/>
    <mergeCell ref="A187:F187"/>
    <mergeCell ref="G187:I187"/>
    <mergeCell ref="F179:G179"/>
    <mergeCell ref="H179:I179"/>
    <mergeCell ref="F176:G176"/>
    <mergeCell ref="H176:I176"/>
    <mergeCell ref="A194:F194"/>
    <mergeCell ref="G194:I194"/>
    <mergeCell ref="F180:G180"/>
    <mergeCell ref="H180:I180"/>
    <mergeCell ref="F181:G181"/>
    <mergeCell ref="A184:I184"/>
    <mergeCell ref="A183:C183"/>
    <mergeCell ref="A186:I186"/>
    <mergeCell ref="F177:G177"/>
    <mergeCell ref="H177:I177"/>
    <mergeCell ref="F173:G173"/>
    <mergeCell ref="H173:I173"/>
    <mergeCell ref="F174:G174"/>
    <mergeCell ref="H174:I174"/>
    <mergeCell ref="F169:G169"/>
    <mergeCell ref="H169:I169"/>
    <mergeCell ref="F170:G170"/>
    <mergeCell ref="F171:G171"/>
    <mergeCell ref="H171:I171"/>
    <mergeCell ref="F167:G167"/>
    <mergeCell ref="H167:I167"/>
    <mergeCell ref="F168:G168"/>
    <mergeCell ref="H168:I168"/>
    <mergeCell ref="F164:G164"/>
    <mergeCell ref="H164:I164"/>
    <mergeCell ref="F166:G166"/>
    <mergeCell ref="H166:I166"/>
    <mergeCell ref="F160:G160"/>
    <mergeCell ref="H160:I160"/>
    <mergeCell ref="F161:G161"/>
    <mergeCell ref="H161:I161"/>
    <mergeCell ref="F158:G158"/>
    <mergeCell ref="H158:I158"/>
    <mergeCell ref="F159:G159"/>
    <mergeCell ref="H159:I159"/>
    <mergeCell ref="F156:G156"/>
    <mergeCell ref="H156:I156"/>
    <mergeCell ref="F157:G157"/>
    <mergeCell ref="H157:I157"/>
    <mergeCell ref="F154:G154"/>
    <mergeCell ref="H154:I154"/>
    <mergeCell ref="F155:G155"/>
    <mergeCell ref="H155:I155"/>
    <mergeCell ref="A149:E149"/>
    <mergeCell ref="F149:G149"/>
    <mergeCell ref="H149:I149"/>
    <mergeCell ref="F152:G152"/>
    <mergeCell ref="H152:I152"/>
    <mergeCell ref="F147:G147"/>
    <mergeCell ref="H147:I147"/>
    <mergeCell ref="F148:G148"/>
    <mergeCell ref="H148:I148"/>
    <mergeCell ref="F145:G145"/>
    <mergeCell ref="H145:I145"/>
    <mergeCell ref="F146:G146"/>
    <mergeCell ref="H146:I146"/>
    <mergeCell ref="F143:G143"/>
    <mergeCell ref="H143:I143"/>
    <mergeCell ref="A144:E144"/>
    <mergeCell ref="F144:G144"/>
    <mergeCell ref="H144:I144"/>
    <mergeCell ref="F141:G141"/>
    <mergeCell ref="H141:I141"/>
    <mergeCell ref="F142:G142"/>
    <mergeCell ref="H142:I142"/>
    <mergeCell ref="F138:G138"/>
    <mergeCell ref="H138:I138"/>
    <mergeCell ref="F139:G139"/>
    <mergeCell ref="F140:G140"/>
    <mergeCell ref="H140:I140"/>
    <mergeCell ref="F136:G136"/>
    <mergeCell ref="H136:I136"/>
    <mergeCell ref="F137:G137"/>
    <mergeCell ref="H137:I137"/>
    <mergeCell ref="F133:G133"/>
    <mergeCell ref="H133:I133"/>
    <mergeCell ref="F134:G134"/>
    <mergeCell ref="H134:I134"/>
    <mergeCell ref="F128:G128"/>
    <mergeCell ref="F129:G129"/>
    <mergeCell ref="H129:I129"/>
    <mergeCell ref="A131:E131"/>
    <mergeCell ref="F131:G131"/>
    <mergeCell ref="H131:I131"/>
    <mergeCell ref="F119:G119"/>
    <mergeCell ref="F126:G126"/>
    <mergeCell ref="H126:I126"/>
    <mergeCell ref="F127:G127"/>
    <mergeCell ref="F117:G117"/>
    <mergeCell ref="H117:I117"/>
    <mergeCell ref="F118:G118"/>
    <mergeCell ref="H118:I118"/>
    <mergeCell ref="A115:E115"/>
    <mergeCell ref="F115:G115"/>
    <mergeCell ref="H115:I115"/>
    <mergeCell ref="F116:G116"/>
    <mergeCell ref="H116:I116"/>
    <mergeCell ref="A113:E113"/>
    <mergeCell ref="F113:G113"/>
    <mergeCell ref="H113:I113"/>
    <mergeCell ref="F114:G114"/>
    <mergeCell ref="H114:I114"/>
    <mergeCell ref="F111:G111"/>
    <mergeCell ref="H111:I111"/>
    <mergeCell ref="F112:G112"/>
    <mergeCell ref="H112:I112"/>
    <mergeCell ref="F97:G97"/>
    <mergeCell ref="H97:I97"/>
    <mergeCell ref="F98:G98"/>
    <mergeCell ref="H98:I98"/>
    <mergeCell ref="F95:G95"/>
    <mergeCell ref="H95:I95"/>
    <mergeCell ref="F96:G96"/>
    <mergeCell ref="H96:I96"/>
    <mergeCell ref="F92:G92"/>
    <mergeCell ref="H92:I92"/>
    <mergeCell ref="F94:G94"/>
    <mergeCell ref="H94:I94"/>
    <mergeCell ref="F90:G90"/>
    <mergeCell ref="H90:I90"/>
    <mergeCell ref="F91:G91"/>
    <mergeCell ref="H91:I91"/>
    <mergeCell ref="F88:G88"/>
    <mergeCell ref="H88:I88"/>
    <mergeCell ref="F89:G89"/>
    <mergeCell ref="H89:I89"/>
    <mergeCell ref="F86:G86"/>
    <mergeCell ref="H86:I86"/>
    <mergeCell ref="F87:G87"/>
    <mergeCell ref="H87:I87"/>
    <mergeCell ref="F84:G84"/>
    <mergeCell ref="H84:I84"/>
    <mergeCell ref="F85:G85"/>
    <mergeCell ref="H85:I85"/>
    <mergeCell ref="F82:G82"/>
    <mergeCell ref="H82:I82"/>
    <mergeCell ref="F83:G83"/>
    <mergeCell ref="H83:I83"/>
    <mergeCell ref="F80:G80"/>
    <mergeCell ref="H80:I80"/>
    <mergeCell ref="F81:G81"/>
    <mergeCell ref="H81:I81"/>
    <mergeCell ref="F77:G77"/>
    <mergeCell ref="H77:I77"/>
    <mergeCell ref="F79:G79"/>
    <mergeCell ref="H79:I79"/>
    <mergeCell ref="F74:G74"/>
    <mergeCell ref="H74:I74"/>
    <mergeCell ref="A75:E75"/>
    <mergeCell ref="F75:G75"/>
    <mergeCell ref="H75:I75"/>
    <mergeCell ref="F71:G71"/>
    <mergeCell ref="H71:I71"/>
    <mergeCell ref="F73:G73"/>
    <mergeCell ref="H73:I73"/>
    <mergeCell ref="F72:G72"/>
    <mergeCell ref="F69:G69"/>
    <mergeCell ref="H69:I69"/>
    <mergeCell ref="F70:G70"/>
    <mergeCell ref="H70:I70"/>
    <mergeCell ref="F67:G67"/>
    <mergeCell ref="H67:I67"/>
    <mergeCell ref="F68:G68"/>
    <mergeCell ref="H68:I68"/>
    <mergeCell ref="F64:G64"/>
    <mergeCell ref="H64:I64"/>
    <mergeCell ref="A65:E65"/>
    <mergeCell ref="F65:G65"/>
    <mergeCell ref="H65:I65"/>
    <mergeCell ref="F62:G62"/>
    <mergeCell ref="H62:I62"/>
    <mergeCell ref="F63:G63"/>
    <mergeCell ref="H63:I63"/>
    <mergeCell ref="F59:G59"/>
    <mergeCell ref="H59:I59"/>
    <mergeCell ref="F60:G60"/>
    <mergeCell ref="H60:I60"/>
    <mergeCell ref="F57:G57"/>
    <mergeCell ref="H57:I57"/>
    <mergeCell ref="F58:G58"/>
    <mergeCell ref="H58:I58"/>
    <mergeCell ref="F55:G55"/>
    <mergeCell ref="H55:I55"/>
    <mergeCell ref="F56:G56"/>
    <mergeCell ref="H56:I56"/>
    <mergeCell ref="F53:G53"/>
    <mergeCell ref="H53:I53"/>
    <mergeCell ref="F54:G54"/>
    <mergeCell ref="H54:I54"/>
    <mergeCell ref="F51:G51"/>
    <mergeCell ref="H51:I51"/>
    <mergeCell ref="F52:G52"/>
    <mergeCell ref="H52:I52"/>
    <mergeCell ref="F49:G49"/>
    <mergeCell ref="H49:I49"/>
    <mergeCell ref="F50:G50"/>
    <mergeCell ref="H50:I50"/>
    <mergeCell ref="F47:G47"/>
    <mergeCell ref="H47:I47"/>
    <mergeCell ref="F48:G48"/>
    <mergeCell ref="H48:I48"/>
    <mergeCell ref="H2:H4"/>
    <mergeCell ref="I2:I4"/>
    <mergeCell ref="F22:G22"/>
    <mergeCell ref="H22:I22"/>
    <mergeCell ref="F24:G24"/>
    <mergeCell ref="H24:I24"/>
    <mergeCell ref="A5:C5"/>
    <mergeCell ref="A14:C14"/>
    <mergeCell ref="A2:D4"/>
    <mergeCell ref="E2:E4"/>
    <mergeCell ref="F2:F4"/>
    <mergeCell ref="G2:G4"/>
    <mergeCell ref="F25:G25"/>
    <mergeCell ref="H25:I25"/>
    <mergeCell ref="F26:G26"/>
    <mergeCell ref="H26:I26"/>
    <mergeCell ref="F27:G27"/>
    <mergeCell ref="H27:I27"/>
    <mergeCell ref="F30:G30"/>
    <mergeCell ref="H30:I30"/>
    <mergeCell ref="F31:G31"/>
    <mergeCell ref="H31:I31"/>
    <mergeCell ref="A32:I32"/>
    <mergeCell ref="F28:G28"/>
    <mergeCell ref="H28:I28"/>
    <mergeCell ref="F29:G29"/>
    <mergeCell ref="H29:I29"/>
    <mergeCell ref="F34:G34"/>
    <mergeCell ref="H34:I34"/>
    <mergeCell ref="F35:G35"/>
    <mergeCell ref="H35:I35"/>
    <mergeCell ref="F36:G36"/>
    <mergeCell ref="H36:I36"/>
    <mergeCell ref="F37:G37"/>
    <mergeCell ref="H37:I37"/>
    <mergeCell ref="F38:G38"/>
    <mergeCell ref="H38:I38"/>
    <mergeCell ref="F39:G39"/>
    <mergeCell ref="H39:I39"/>
    <mergeCell ref="F40:G40"/>
    <mergeCell ref="H40:I40"/>
    <mergeCell ref="F41:G41"/>
    <mergeCell ref="H41:I41"/>
    <mergeCell ref="F42:G42"/>
    <mergeCell ref="H42:I42"/>
    <mergeCell ref="A45:E45"/>
    <mergeCell ref="F45:G45"/>
    <mergeCell ref="H45:I45"/>
    <mergeCell ref="F43:G43"/>
    <mergeCell ref="H43:I43"/>
    <mergeCell ref="F44:G44"/>
    <mergeCell ref="H44:I44"/>
  </mergeCells>
  <printOptions/>
  <pageMargins left="0.75" right="0" top="0.5" bottom="0.75"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PC</cp:lastModifiedBy>
  <cp:lastPrinted>2014-08-14T02:02:54Z</cp:lastPrinted>
  <dcterms:created xsi:type="dcterms:W3CDTF">2003-03-30T03:53:28Z</dcterms:created>
  <dcterms:modified xsi:type="dcterms:W3CDTF">2014-08-14T08:11:19Z</dcterms:modified>
  <cp:category/>
  <cp:version/>
  <cp:contentType/>
  <cp:contentStatus/>
</cp:coreProperties>
</file>